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9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  <sheet name="SSSM 2012-13 _list" sheetId="17" r:id="rId13"/>
  </sheets>
  <definedNames>
    <definedName name="_xlnm._FilterDatabase" localSheetId="10" hidden="1">Darbhanga!$A$5:$V$7</definedName>
    <definedName name="_xlnm._FilterDatabase" localSheetId="3" hidden="1">Magadh!$A$6:$AB$14</definedName>
    <definedName name="_xlnm._FilterDatabase" localSheetId="5" hidden="1">Munger!$A$6:$Y$14</definedName>
    <definedName name="_xlnm._FilterDatabase" localSheetId="1" hidden="1">'Patna (East)'!$A$6:$X$10</definedName>
    <definedName name="_xlnm._FilterDatabase" localSheetId="2" hidden="1">'Patna (West)'!$A$6:$X$11</definedName>
    <definedName name="_xlnm._FilterDatabase" localSheetId="7" hidden="1">Purnea!$A$6:$Y$74</definedName>
    <definedName name="_xlnm._FilterDatabase" localSheetId="11" hidden="1">Saran!$A$6:$Y$15</definedName>
    <definedName name="_xlnm._FilterDatabase" localSheetId="8" hidden="1">'Tirhut (East)'!$A$6:$Y$9</definedName>
    <definedName name="_xlnm._FilterDatabase" localSheetId="9" hidden="1">'Tirhut (West)'!$A$6:$Y$20</definedName>
    <definedName name="_xlnm.Print_Area" localSheetId="4">Bhagalpur!$A$1:$Y$29</definedName>
    <definedName name="_xlnm.Print_Area" localSheetId="10">Darbhanga!$A$1:$Y$21</definedName>
    <definedName name="_xlnm.Print_Area" localSheetId="6">Kosi!$A$1:$Y$26</definedName>
    <definedName name="_xlnm.Print_Area" localSheetId="3">Magadh!$A$1:$AA$19</definedName>
    <definedName name="_xlnm.Print_Area" localSheetId="5">Munger!$A$1:$Y$34</definedName>
    <definedName name="_xlnm.Print_Area" localSheetId="1">'Patna (East)'!$A$1:$X$13</definedName>
    <definedName name="_xlnm.Print_Area" localSheetId="2">'Patna (West)'!$A$1:$X$14</definedName>
    <definedName name="_xlnm.Print_Area" localSheetId="7">Purnea!$A$1:$Y$74</definedName>
    <definedName name="_xlnm.Print_Area" localSheetId="11">Saran!$A$1:$Y$17</definedName>
    <definedName name="_xlnm.Print_Area" localSheetId="0">Summary!$A$1:$V$18</definedName>
    <definedName name="_xlnm.Print_Area" localSheetId="8">'Tirhut (East)'!$A$1:$Y$10</definedName>
    <definedName name="_xlnm.Print_Area" localSheetId="9">'Tirhut (West)'!$A$1:$Y$21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74" i="12"/>
  <c r="E74"/>
  <c r="A2" i="13"/>
  <c r="A2" i="8"/>
  <c r="A2" i="12"/>
  <c r="I15" i="10"/>
  <c r="H15"/>
  <c r="I16"/>
  <c r="H16"/>
  <c r="G16"/>
  <c r="G15" l="1"/>
  <c r="T16" l="1"/>
  <c r="M16"/>
  <c r="N16"/>
  <c r="O16"/>
  <c r="P16"/>
  <c r="Q16"/>
  <c r="F16"/>
  <c r="E16"/>
  <c r="D16"/>
  <c r="U15"/>
  <c r="T15"/>
  <c r="K15"/>
  <c r="S15" s="1"/>
  <c r="L15"/>
  <c r="M15"/>
  <c r="N15"/>
  <c r="O15"/>
  <c r="P15"/>
  <c r="Q15"/>
  <c r="J15"/>
  <c r="F15"/>
  <c r="E15"/>
  <c r="D15"/>
  <c r="E13"/>
  <c r="H13" s="1"/>
  <c r="D13"/>
  <c r="G13" s="1"/>
  <c r="E10" i="5"/>
  <c r="J10"/>
  <c r="N10"/>
  <c r="O10"/>
  <c r="P10"/>
  <c r="Q10"/>
  <c r="R10"/>
  <c r="S10"/>
  <c r="T10"/>
  <c r="U10"/>
  <c r="V10"/>
  <c r="W10"/>
  <c r="X10"/>
  <c r="O74" i="12"/>
  <c r="J13" i="10" s="1"/>
  <c r="P74" i="12"/>
  <c r="K13" i="10" s="1"/>
  <c r="Q74" i="12"/>
  <c r="L13" i="10" s="1"/>
  <c r="R74" i="12"/>
  <c r="M13" i="10" s="1"/>
  <c r="S74" i="12"/>
  <c r="N13" i="10" s="1"/>
  <c r="T74" i="12"/>
  <c r="O13" i="10" s="1"/>
  <c r="U74" i="12"/>
  <c r="P13" i="10" s="1"/>
  <c r="V74" i="12"/>
  <c r="Q13" i="10" s="1"/>
  <c r="W74" i="12"/>
  <c r="T13" i="10" s="1"/>
  <c r="X74" i="12"/>
  <c r="N74"/>
  <c r="R13" i="10" s="1"/>
  <c r="J74" i="12"/>
  <c r="F13" i="10" s="1"/>
  <c r="I13" s="1"/>
  <c r="O21" i="13"/>
  <c r="J16" i="10" s="1"/>
  <c r="P21" i="13"/>
  <c r="K16" i="10" s="1"/>
  <c r="Q21" i="13"/>
  <c r="L16" i="10" s="1"/>
  <c r="R21" i="13"/>
  <c r="S21"/>
  <c r="T21"/>
  <c r="U21"/>
  <c r="V21"/>
  <c r="W21"/>
  <c r="X21"/>
  <c r="N21"/>
  <c r="R16" i="10" s="1"/>
  <c r="J21" i="13"/>
  <c r="E21"/>
  <c r="O20" i="8"/>
  <c r="P20"/>
  <c r="Q20"/>
  <c r="R20"/>
  <c r="S20"/>
  <c r="T20"/>
  <c r="U20"/>
  <c r="V20"/>
  <c r="W20"/>
  <c r="X20"/>
  <c r="N20"/>
  <c r="R15" i="10" s="1"/>
  <c r="J20" i="8"/>
  <c r="E20"/>
  <c r="I2" i="17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6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1"/>
  <c r="J12"/>
  <c r="J2"/>
  <c r="J3"/>
  <c r="J4"/>
  <c r="J5"/>
  <c r="J6"/>
  <c r="J7"/>
  <c r="J8"/>
  <c r="J9"/>
  <c r="J10"/>
  <c r="J1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1"/>
  <c r="F92"/>
  <c r="P9" i="16"/>
  <c r="Q9"/>
  <c r="R9"/>
  <c r="S9"/>
  <c r="T9"/>
  <c r="U9"/>
  <c r="V9"/>
  <c r="W9"/>
  <c r="O9"/>
  <c r="R14" i="7"/>
  <c r="P14"/>
  <c r="J9" i="16"/>
  <c r="E11" i="4"/>
  <c r="M10" i="15"/>
  <c r="E10"/>
  <c r="X9" i="16"/>
  <c r="N9"/>
  <c r="A2"/>
  <c r="W10" i="15"/>
  <c r="V10"/>
  <c r="U10"/>
  <c r="T10"/>
  <c r="S10"/>
  <c r="R10"/>
  <c r="Q10"/>
  <c r="P10"/>
  <c r="O10"/>
  <c r="N10"/>
  <c r="J10"/>
  <c r="F7" i="10" s="1"/>
  <c r="S16" l="1"/>
  <c r="S13"/>
  <c r="X7"/>
  <c r="J15" i="14"/>
  <c r="L14" i="7" l="1"/>
  <c r="X15" i="14" l="1"/>
  <c r="W15"/>
  <c r="V15"/>
  <c r="U15"/>
  <c r="T15"/>
  <c r="S15"/>
  <c r="R15"/>
  <c r="Q15"/>
  <c r="P15"/>
  <c r="O15"/>
  <c r="N15"/>
  <c r="U16" i="10"/>
  <c r="W11" i="4"/>
  <c r="V11"/>
  <c r="U11"/>
  <c r="T11"/>
  <c r="S11"/>
  <c r="R11"/>
  <c r="Q11"/>
  <c r="P11"/>
  <c r="O11"/>
  <c r="N11"/>
  <c r="M11"/>
  <c r="X8" i="10" l="1"/>
  <c r="X15"/>
  <c r="X14" l="1"/>
  <c r="X14" i="11" l="1"/>
  <c r="W14"/>
  <c r="V14"/>
  <c r="U14"/>
  <c r="T14"/>
  <c r="S14"/>
  <c r="R14"/>
  <c r="Q14"/>
  <c r="P14"/>
  <c r="O14"/>
  <c r="N14"/>
  <c r="J14"/>
  <c r="X11" i="6" l="1"/>
  <c r="W11"/>
  <c r="V11"/>
  <c r="U11"/>
  <c r="T11"/>
  <c r="S11"/>
  <c r="R11"/>
  <c r="Q11"/>
  <c r="P11"/>
  <c r="O11"/>
  <c r="N11"/>
  <c r="J11"/>
  <c r="D18" i="10" l="1"/>
  <c r="S14" i="7"/>
  <c r="T14"/>
  <c r="U14"/>
  <c r="V14"/>
  <c r="W14"/>
  <c r="X14"/>
  <c r="Y14"/>
  <c r="Z14"/>
  <c r="Q14"/>
  <c r="J11" i="4"/>
  <c r="X10" i="10" l="1"/>
  <c r="X17"/>
  <c r="A2" i="14"/>
  <c r="A2" i="7"/>
  <c r="A2" i="5" l="1"/>
  <c r="A2" i="11"/>
  <c r="A2" i="6"/>
  <c r="H18" i="10"/>
  <c r="I18" l="1"/>
  <c r="K18"/>
  <c r="X9"/>
  <c r="X12"/>
  <c r="X3" i="13"/>
  <c r="W3" i="12"/>
  <c r="X3" i="8"/>
  <c r="X11" i="10" l="1"/>
  <c r="G18"/>
  <c r="E18"/>
  <c r="R18"/>
  <c r="L18"/>
  <c r="P18"/>
  <c r="N18"/>
  <c r="F18"/>
  <c r="Q18"/>
  <c r="O18"/>
  <c r="M18"/>
  <c r="T18"/>
  <c r="J18"/>
  <c r="U18"/>
  <c r="X13"/>
  <c r="X16"/>
  <c r="S18" l="1"/>
  <c r="X18" s="1"/>
</calcChain>
</file>

<file path=xl/sharedStrings.xml><?xml version="1.0" encoding="utf-8"?>
<sst xmlns="http://schemas.openxmlformats.org/spreadsheetml/2006/main" count="1083" uniqueCount="333">
  <si>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</si>
  <si>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</si>
  <si>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</si>
  <si>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</si>
  <si>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</si>
  <si>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</si>
  <si>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</si>
  <si>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</si>
  <si>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</si>
  <si>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</si>
  <si>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</si>
  <si>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</si>
  <si>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</si>
  <si>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</si>
  <si>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</si>
  <si>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</si>
  <si>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</si>
  <si>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</si>
  <si>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</si>
  <si>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</si>
  <si>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</si>
  <si>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</si>
  <si>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</si>
  <si>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</si>
  <si>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</si>
  <si>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</si>
  <si>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</si>
  <si>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</si>
  <si>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</si>
  <si>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</si>
  <si>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</si>
  <si>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</si>
  <si>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</si>
  <si>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</si>
  <si>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</si>
  <si>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</si>
  <si>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</si>
  <si>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</si>
  <si>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</si>
  <si>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</si>
  <si>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</si>
  <si>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</si>
  <si>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</si>
  <si>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</si>
  <si>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</si>
  <si>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</si>
  <si>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</si>
  <si>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</si>
  <si>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</si>
  <si>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</si>
  <si>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</si>
  <si>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</si>
  <si>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Total No. of Schools</t>
  </si>
  <si>
    <t xml:space="preserve">Advance Amount   (in Lac) </t>
  </si>
  <si>
    <t>Estimated Amount   (in Lac)</t>
  </si>
  <si>
    <t>Agency's Address &amp; Mobile No.</t>
  </si>
  <si>
    <t>njHkaxk</t>
  </si>
  <si>
    <t>Agency Address and Mobile No</t>
  </si>
  <si>
    <t>Name of the Block</t>
  </si>
  <si>
    <t>Date of LOA</t>
  </si>
  <si>
    <t>Name &amp; contact no. of EE :- Rajiv Ranjan (9234271071), AE :-  Mallu Singh (9835471249/ 9471211134), AE :- Helal Ahmad (9771081441), AE :- Benaik Prasad (9431420392)</t>
  </si>
  <si>
    <t>Aggrement  No &amp; date</t>
  </si>
  <si>
    <t>TIRHUT (EAST)</t>
  </si>
  <si>
    <t>TIRHUT (WEST)</t>
  </si>
  <si>
    <t>PATNA (EAST)</t>
  </si>
  <si>
    <t>PATNA (WEST)</t>
  </si>
  <si>
    <t>Vinod Kumar Ranjan (9661863636) E.E., BSEIDC, Div.-Patna (West)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</si>
  <si>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</si>
  <si>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</si>
  <si>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</si>
  <si>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</si>
  <si>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</si>
  <si>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</si>
  <si>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</si>
  <si>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</si>
  <si>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</si>
  <si>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</si>
  <si>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</si>
  <si>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</si>
  <si>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</si>
  <si>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SSSM-3(A)</t>
  </si>
  <si>
    <t>dfVgkj</t>
  </si>
  <si>
    <t>e0fo0 XokyVksyh</t>
  </si>
  <si>
    <t>15 ekg</t>
  </si>
  <si>
    <t>SSSM-3(B)</t>
  </si>
  <si>
    <t>e0fo0 [k#vk tehjk</t>
  </si>
  <si>
    <t>SSSM-3(C)</t>
  </si>
  <si>
    <t>m0e0fo0 Qqgkxk¡o</t>
  </si>
  <si>
    <t>SSSM-4(A)</t>
  </si>
  <si>
    <t>e0fo0 efydiqj</t>
  </si>
  <si>
    <t>SSSM-4(B)</t>
  </si>
  <si>
    <t>e0fo0 Qrsgiqj</t>
  </si>
  <si>
    <t>SSSM-4(C)</t>
  </si>
  <si>
    <t>m0e0fo0 ckywxat fgUnh</t>
  </si>
  <si>
    <t>SSSM-11(A)</t>
  </si>
  <si>
    <t>e0fo0 lqjkikjVky</t>
  </si>
  <si>
    <t>SSSM-11(B)</t>
  </si>
  <si>
    <t>e0fo0 dkWVkdks'k</t>
  </si>
  <si>
    <t>SSSM-12(A)</t>
  </si>
  <si>
    <t>m0e0fo0 dpkSM+k iwoZ</t>
  </si>
  <si>
    <t>SSSM-12(B)</t>
  </si>
  <si>
    <t>m0e0fo0 cSnk</t>
  </si>
  <si>
    <t>SSSM-13(A)</t>
  </si>
  <si>
    <t>iwf.kZ;k¡</t>
  </si>
  <si>
    <t>e0fo0 y[kukjs</t>
  </si>
  <si>
    <t>SSSM-13(B)</t>
  </si>
  <si>
    <t>e0fo0 csydk</t>
  </si>
  <si>
    <t>SSSM-13(C)</t>
  </si>
  <si>
    <t>e0fo0 ckywVksyk] bLykeiqj</t>
  </si>
  <si>
    <t>SSSM-14(A)</t>
  </si>
  <si>
    <t>e0fo0 etxkek</t>
  </si>
  <si>
    <t>SSSM-14(B)</t>
  </si>
  <si>
    <t>e0fo0 yN.kiqj</t>
  </si>
  <si>
    <t>SSSM-14(C)</t>
  </si>
  <si>
    <t>e0fo0 eksguh</t>
  </si>
  <si>
    <t>SSSM-15(A)</t>
  </si>
  <si>
    <t>e0fo0 lkukiqj</t>
  </si>
  <si>
    <t>SSSM-15(B)</t>
  </si>
  <si>
    <t>e0fo0 gjsjkeiqj</t>
  </si>
  <si>
    <t>SSSM-15(C)</t>
  </si>
  <si>
    <t>e0fo0 pjS;k</t>
  </si>
  <si>
    <t>SSSM-15(D)</t>
  </si>
  <si>
    <t>e0fo0 'kh'kckM+h</t>
  </si>
  <si>
    <t>SSSM-15(E)</t>
  </si>
  <si>
    <t xml:space="preserve">e0fo0 p¡nokj </t>
  </si>
  <si>
    <t>SSSM-15(F)</t>
  </si>
  <si>
    <t>e0fo0 uUnfu;k</t>
  </si>
  <si>
    <t>SSSM-16(A)</t>
  </si>
  <si>
    <t>e0fo0 Mx#vk</t>
  </si>
  <si>
    <t>SSSM-16(B)</t>
  </si>
  <si>
    <t>e0fo0 pkSiM+k cyqvk</t>
  </si>
  <si>
    <t>SSSM-16(C)</t>
  </si>
  <si>
    <t>e0fo0 fl;kj[ke</t>
  </si>
  <si>
    <t>SSSM-21(A)</t>
  </si>
  <si>
    <t>if'pe pEikj.k</t>
  </si>
  <si>
    <t>e0fo0 fljfl;k</t>
  </si>
  <si>
    <t>SSSM-21(B)</t>
  </si>
  <si>
    <t>e0fo0 &gt;qedk mnwZ</t>
  </si>
  <si>
    <t>SSSM-21(C)</t>
  </si>
  <si>
    <t>mŒ ekŒ foŒ] Hkokuhiqj mnZw</t>
  </si>
  <si>
    <t>SSSM-22(A)</t>
  </si>
  <si>
    <t>m0e0fo0 rsyiqj ckyd</t>
  </si>
  <si>
    <t>SSSM-22(B)</t>
  </si>
  <si>
    <t>e0fo0 nsmjok</t>
  </si>
  <si>
    <t>SSSM-22(C)</t>
  </si>
  <si>
    <t>m0e0fo0 eqlgjh</t>
  </si>
  <si>
    <t>SSSM-22(D)</t>
  </si>
  <si>
    <t>e0fo0 efB;k</t>
  </si>
  <si>
    <t>SSSM-23(A)</t>
  </si>
  <si>
    <t>m0e0fo0 pEikj.k</t>
  </si>
  <si>
    <t>SSSM-23(B)</t>
  </si>
  <si>
    <t>e0fo0 fllok cgqvjok</t>
  </si>
  <si>
    <t>SSSM-23(C)</t>
  </si>
  <si>
    <t>m0e0fo0 dksbZjxkok</t>
  </si>
  <si>
    <t>SSSM-24(A)</t>
  </si>
  <si>
    <t>e0fo0 lkSdV</t>
  </si>
  <si>
    <t>SSSM-24(B)</t>
  </si>
  <si>
    <t>m0e0fo0 idqgok iwohZ</t>
  </si>
  <si>
    <t>SSSM-26(A)</t>
  </si>
  <si>
    <t>vjfj;k</t>
  </si>
  <si>
    <t>,e0,l0 gjhnk,iqj</t>
  </si>
  <si>
    <t>SSSM-26(B)</t>
  </si>
  <si>
    <t>,e0,l0 ukjk;.kiqj</t>
  </si>
  <si>
    <t>SSSM-26(C)</t>
  </si>
  <si>
    <t>;w0,e0,l0 nqekfj;k ckyd</t>
  </si>
  <si>
    <t>SSSM-27(A)</t>
  </si>
  <si>
    <t>,e0,l0 vekSuk</t>
  </si>
  <si>
    <t>SSSM-27(B)</t>
  </si>
  <si>
    <t>,e0,l0 iq.kZnkgk</t>
  </si>
  <si>
    <t>SSSM-28(A)</t>
  </si>
  <si>
    <t>,e0,l0 xksjkxPN</t>
  </si>
  <si>
    <t>SSSM-28(B)</t>
  </si>
  <si>
    <t>;w0,e0,l0 fnefg;k</t>
  </si>
  <si>
    <t>SSSM-29</t>
  </si>
  <si>
    <t>,e0,l0 ispkSyh</t>
  </si>
  <si>
    <t>SSSM-31</t>
  </si>
  <si>
    <t>e0fo0 pdfpUrkef.kiqj</t>
  </si>
  <si>
    <t>SSSM-34(A)</t>
  </si>
  <si>
    <t>e0fo0 jktks</t>
  </si>
  <si>
    <t>SSSM-34(B)</t>
  </si>
  <si>
    <t>m0e0fo0 cgqvkjk</t>
  </si>
  <si>
    <t>SSSM-34(C)</t>
  </si>
  <si>
    <t>m0e0fo0 xkSjhukFk czgeiqj</t>
  </si>
  <si>
    <t>SSSM-35(A)</t>
  </si>
  <si>
    <t>e0fo0 cjgh</t>
  </si>
  <si>
    <t>SSSM-35(B)</t>
  </si>
  <si>
    <t>m0e0fo0 ykyxat</t>
  </si>
  <si>
    <t>SSSM-37</t>
  </si>
  <si>
    <t>e0fo0 ckSjke</t>
  </si>
  <si>
    <t>SSSM-1</t>
  </si>
  <si>
    <t>m0e0fo0 pkek</t>
  </si>
  <si>
    <t>e0fo0 turkxksikyiqj</t>
  </si>
  <si>
    <t>e0fo0 ikjfn;kjk</t>
  </si>
  <si>
    <t>SSSM-2</t>
  </si>
  <si>
    <t>e0fo0 fldfV;k</t>
  </si>
  <si>
    <t>m0e0fo0 csyjkgh</t>
  </si>
  <si>
    <t>m0e0fo0 rs?kM+k</t>
  </si>
  <si>
    <t>SSSM-5</t>
  </si>
  <si>
    <t xml:space="preserve">e0fo0 eks0 uxj jkt/kkuh </t>
  </si>
  <si>
    <t>e0fo0 Hkjfl;k</t>
  </si>
  <si>
    <t>SSSM-6</t>
  </si>
  <si>
    <t>vH;kl e0fo0 eqlkiqj</t>
  </si>
  <si>
    <t>e0fo0 [ksfj;k</t>
  </si>
  <si>
    <t>e0fo0 fn?kM+h</t>
  </si>
  <si>
    <t>SSSM-7</t>
  </si>
  <si>
    <t>m0e0fo0 jkepUnziqj</t>
  </si>
  <si>
    <t>e0fo0 egknsoiqj</t>
  </si>
  <si>
    <t>e0fo0 cq) uxj</t>
  </si>
  <si>
    <t>SSSM-8</t>
  </si>
  <si>
    <t>m0e0fo0 efu;k</t>
  </si>
  <si>
    <t>e0fo0 cBSyh</t>
  </si>
  <si>
    <t>SSSM-9</t>
  </si>
  <si>
    <t>jk0e0fo0 eajxh</t>
  </si>
  <si>
    <t>vk0e0fo0 jkuhirjk fla/k;k</t>
  </si>
  <si>
    <t>SSSM-10</t>
  </si>
  <si>
    <t>m0e0fo0 fxnjekjh</t>
  </si>
  <si>
    <t>e0fo0 Hk.Mkjry</t>
  </si>
  <si>
    <t>SSSM-17</t>
  </si>
  <si>
    <t>e0fo0 efr;kjiqj</t>
  </si>
  <si>
    <t>e0fo0 dBSyh</t>
  </si>
  <si>
    <t>e0fo0 ,dEck</t>
  </si>
  <si>
    <t>SSSM-18</t>
  </si>
  <si>
    <t>e0fo0 iz[kaM dkWyuh</t>
  </si>
  <si>
    <t>e0fo0 izlkniqj csynkjh</t>
  </si>
  <si>
    <t>e0fo0 dk&gt;k x.ks'kiqj</t>
  </si>
  <si>
    <t>SSSM-19</t>
  </si>
  <si>
    <t>e0fo0 fiijk</t>
  </si>
  <si>
    <t>e0fo0 egjktiqj</t>
  </si>
  <si>
    <t>SSSM-20</t>
  </si>
  <si>
    <t>e0fo0 txSyh</t>
  </si>
  <si>
    <t>e0fo0 xaxk Hkou [kks[kk</t>
  </si>
  <si>
    <t>SSSM-25</t>
  </si>
  <si>
    <t>,e0,l0 xks[kykiqj ch0,e0,l0</t>
  </si>
  <si>
    <t>,e0,l0 csyk fjQwth</t>
  </si>
  <si>
    <t>,e0,l0 pUnk</t>
  </si>
  <si>
    <t>SSSM-30</t>
  </si>
  <si>
    <t>e0fo0 Bdqjfu;k¡</t>
  </si>
  <si>
    <t>e0fo0 da'kh</t>
  </si>
  <si>
    <t>SSSM-32</t>
  </si>
  <si>
    <t>mnwZ e0fo0 vyhuxj</t>
  </si>
  <si>
    <t>SSSM-33</t>
  </si>
  <si>
    <t>e0fo0 tgkxhj Vksy</t>
  </si>
  <si>
    <t>e0fo0 vfg;kjh xksV</t>
  </si>
  <si>
    <t>SSSM-36</t>
  </si>
  <si>
    <t>e0fo0 fdjriqj</t>
  </si>
  <si>
    <t>Total (SSSM)</t>
  </si>
  <si>
    <t>Progress Report for the construction of SSSM</t>
  </si>
  <si>
    <t>Date:-31.01.2015</t>
  </si>
  <si>
    <t>Umakant Singh,9431096239</t>
  </si>
  <si>
    <t>अमदाबाद</t>
  </si>
  <si>
    <t>BIRENDRA KUMAR SINGH,9473440405</t>
  </si>
  <si>
    <t>आजमनगर</t>
  </si>
  <si>
    <t>RANA BIRESH PRATAP SINGH,9430683578</t>
  </si>
  <si>
    <t>बारसोई</t>
  </si>
  <si>
    <t>Tender Process</t>
  </si>
  <si>
    <t>MUKESH KUMAR,9431658565</t>
  </si>
  <si>
    <t>बलरामपुर</t>
  </si>
  <si>
    <t>फलका</t>
  </si>
  <si>
    <t>कोढ़ा</t>
  </si>
  <si>
    <t>PANKAJ KUMAR SINGH,9431229327</t>
  </si>
  <si>
    <t>प्राणपुर</t>
  </si>
  <si>
    <t>कटिहार</t>
  </si>
  <si>
    <t>मनसाही</t>
  </si>
  <si>
    <t>बरारी</t>
  </si>
  <si>
    <t>MS  EXCELLENT  CONSTRUCTION,9472021967</t>
  </si>
  <si>
    <t>मनिहारी</t>
  </si>
  <si>
    <t>कदवा</t>
  </si>
  <si>
    <t>अमौर</t>
  </si>
  <si>
    <t>MD ARFIN,9006212706</t>
  </si>
  <si>
    <t>कसबा</t>
  </si>
  <si>
    <t>बैसी</t>
  </si>
  <si>
    <t>SAMRAT BUILDTECH (INDIA) PRIVATE LIMITED,9973239801</t>
  </si>
  <si>
    <t>डगरुआ</t>
  </si>
  <si>
    <t>HARIMOHAN BISHWAS,9955713757</t>
  </si>
  <si>
    <t>DILIP KUMAR,9631032543 '/ 9431666265</t>
  </si>
  <si>
    <t>जलालगढ़</t>
  </si>
  <si>
    <t>कृत्यानन्द नगर</t>
  </si>
  <si>
    <t>MS ALAM CONSTRUCTION WORKS AND COMPANY,9199574775
9472103786</t>
  </si>
  <si>
    <t>MS SHINING MADHUSUDHAN CONSTRUCTION, 9431884876</t>
  </si>
  <si>
    <t>पूर्णियाँ इस्ट</t>
  </si>
  <si>
    <t>श्रीनगर</t>
  </si>
  <si>
    <t>Kailash Prasad Yadav Constructions Pvt Ltd. ,9431424763</t>
  </si>
  <si>
    <t>नरपतगंज</t>
  </si>
  <si>
    <t>रानीगंज</t>
  </si>
  <si>
    <t>MD ARFIN, 9006212706</t>
  </si>
  <si>
    <t>फारबिसगंज</t>
  </si>
  <si>
    <t>KRISHNA RANJAN KUMAR,9939662452</t>
  </si>
  <si>
    <t>CHANDAN ABHISHEK,9431284224</t>
  </si>
  <si>
    <t>सिक्टी</t>
  </si>
  <si>
    <t>सिरिसिया</t>
  </si>
  <si>
    <t>बेहरा</t>
  </si>
  <si>
    <t>सूर्यपुर</t>
  </si>
  <si>
    <t>KISHOR   KUMAR,8298437834</t>
  </si>
  <si>
    <t>MS SARASWATI COMPANY,9431491241</t>
  </si>
  <si>
    <t>तेलपुर</t>
  </si>
  <si>
    <t>देउरवा</t>
  </si>
  <si>
    <t>धोबनी धर्मपुर</t>
  </si>
  <si>
    <t>मठिया</t>
  </si>
  <si>
    <t>SANJAY KUMAR MISHRA, 9546215798</t>
  </si>
  <si>
    <t>AWADHESH SHUKLA, 9431203836</t>
  </si>
  <si>
    <t>SHAKAL DEO MISHRA,9006385958</t>
  </si>
  <si>
    <t>RAJ KISHORE AKELA,9430642227</t>
  </si>
  <si>
    <t>SANJAY KUMAR MISHRA,9546215798</t>
  </si>
  <si>
    <t>GYASUL AZAM, 9199932786</t>
  </si>
  <si>
    <t>रखही</t>
  </si>
  <si>
    <t xml:space="preserve"> शेरहवा</t>
  </si>
  <si>
    <t>पुरैनिया हरसरी</t>
  </si>
  <si>
    <t>चैहटी</t>
  </si>
  <si>
    <t>मधुरि</t>
  </si>
  <si>
    <t>RAJENDRA PRASAD, 8797539347</t>
  </si>
  <si>
    <t>दरभंगा सदर</t>
  </si>
  <si>
    <t>S K CONSTRUCTION AND COMPANY,9471006199</t>
  </si>
  <si>
    <t>मनीगाछी</t>
  </si>
  <si>
    <t>अलीनगर</t>
  </si>
  <si>
    <t>AJAY KUMAR PATHAK,9431034060</t>
  </si>
  <si>
    <t>SANJAY   KUMAR, 8521954601</t>
  </si>
  <si>
    <t>जाले</t>
  </si>
  <si>
    <t>BHUSAN      KUMAR,9631681894</t>
  </si>
  <si>
    <t>सिंहवाड़ा</t>
  </si>
  <si>
    <t xml:space="preserve">Tender Process </t>
  </si>
  <si>
    <t>केवटी</t>
  </si>
  <si>
    <t>OM SHREE CONSTRUCTION, 9934426934</t>
  </si>
  <si>
    <t>Rajesh Kumar, 9334374660</t>
  </si>
  <si>
    <t>किरतपुर</t>
  </si>
  <si>
    <t>गौराबौराम</t>
  </si>
  <si>
    <t>SANJEEV RANJAN SINHA, 9472063463</t>
  </si>
  <si>
    <t>Satish Prasad (8987263065)  E.E. BSEIDC, Div.-Patna (East)</t>
  </si>
  <si>
    <t>Sanjeev Kumar (9199601788) , E.E. BSEIDC, Div.-Bhagalpur</t>
  </si>
  <si>
    <t>Surendra Kumar (9939599803), E.E. BSEIDC, Div.-Munger</t>
  </si>
  <si>
    <t>Anil Kumar (9334128101)    E.E. BSEIDC, Div.- Koshi</t>
  </si>
  <si>
    <t>Pramod Kumar (9955128483)  E.E. BSEIDC, Div.-Darbhanga</t>
  </si>
  <si>
    <t>Anil Kr. Singh (9801494702)  E.E. BSEIDC, Div.-Tirhut</t>
  </si>
  <si>
    <t xml:space="preserve">Progress report for the construction of SSSM (2012-13)                        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</si>
</sst>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49998474074526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  <font>
      <sz val="13"/>
      <color rgb="FF000000"/>
      <name val="Kruti Dev 010"/>
    </font>
    <font>
      <b/>
      <sz val="12"/>
      <color theme="1"/>
      <name val="Calibri"/>
      <family val="2"/>
      <scheme val="minor"/>
    </font>
    <font>
      <sz val="10"/>
      <color theme="1"/>
      <name val="Kruti Dev 010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5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8" fillId="3" borderId="1" xfId="0" applyFont="1" applyFill="1" applyBorder="1"/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3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38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3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3" borderId="1" xfId="0" applyFill="1" applyBorder="1"/>
    <xf numFmtId="0" fontId="28" fillId="3" borderId="1" xfId="0" applyFont="1" applyFill="1" applyBorder="1" applyAlignment="1">
      <alignment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44" fontId="42" fillId="0" borderId="1" xfId="1" applyFont="1" applyFill="1" applyBorder="1" applyAlignment="1">
      <alignment horizontal="center" vertical="center" textRotation="90" wrapText="1"/>
    </xf>
    <xf numFmtId="0" fontId="43" fillId="0" borderId="1" xfId="0" applyFont="1" applyFill="1" applyBorder="1" applyAlignment="1">
      <alignment horizontal="center" vertical="center" textRotation="90" wrapText="1"/>
    </xf>
    <xf numFmtId="0" fontId="28" fillId="0" borderId="7" xfId="0" applyFont="1" applyFill="1" applyBorder="1" applyAlignment="1">
      <alignment horizontal="center"/>
    </xf>
    <xf numFmtId="0" fontId="28" fillId="0" borderId="7" xfId="0" applyFont="1" applyFill="1" applyBorder="1"/>
    <xf numFmtId="0" fontId="28" fillId="0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/>
    </xf>
    <xf numFmtId="0" fontId="45" fillId="2" borderId="1" xfId="0" applyFont="1" applyFill="1" applyBorder="1" applyAlignment="1">
      <alignment vertical="top" wrapText="1"/>
    </xf>
    <xf numFmtId="0" fontId="45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vertical="top" wrapText="1"/>
    </xf>
    <xf numFmtId="0" fontId="45" fillId="0" borderId="7" xfId="0" applyFont="1" applyBorder="1" applyAlignment="1">
      <alignment vertical="top" wrapText="1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wrapText="1"/>
    </xf>
    <xf numFmtId="0" fontId="46" fillId="0" borderId="1" xfId="0" applyFont="1" applyBorder="1" applyAlignment="1">
      <alignment vertical="top" wrapText="1"/>
    </xf>
    <xf numFmtId="0" fontId="46" fillId="0" borderId="2" xfId="0" applyFont="1" applyBorder="1" applyAlignment="1">
      <alignment wrapText="1"/>
    </xf>
    <xf numFmtId="0" fontId="46" fillId="0" borderId="1" xfId="0" applyFont="1" applyBorder="1" applyAlignment="1">
      <alignment horizontal="left" wrapText="1"/>
    </xf>
    <xf numFmtId="0" fontId="22" fillId="0" borderId="8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46" fillId="0" borderId="1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33" fillId="6" borderId="1" xfId="0" applyFont="1" applyFill="1" applyBorder="1" applyAlignment="1">
      <alignment horizontal="center" wrapText="1"/>
    </xf>
    <xf numFmtId="0" fontId="22" fillId="6" borderId="8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top" wrapText="1"/>
    </xf>
    <xf numFmtId="2" fontId="0" fillId="6" borderId="1" xfId="0" applyNumberFormat="1" applyFont="1" applyFill="1" applyBorder="1" applyAlignment="1">
      <alignment horizont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wrapText="1"/>
    </xf>
    <xf numFmtId="0" fontId="33" fillId="6" borderId="1" xfId="0" applyFont="1" applyFill="1" applyBorder="1" applyAlignment="1">
      <alignment horizontal="left" wrapText="1"/>
    </xf>
    <xf numFmtId="0" fontId="22" fillId="6" borderId="8" xfId="0" applyFont="1" applyFill="1" applyBorder="1" applyAlignment="1">
      <alignment horizontal="center" wrapText="1"/>
    </xf>
    <xf numFmtId="0" fontId="22" fillId="6" borderId="10" xfId="0" applyFont="1" applyFill="1" applyBorder="1" applyAlignment="1">
      <alignment horizontal="center" wrapText="1"/>
    </xf>
    <xf numFmtId="0" fontId="46" fillId="6" borderId="2" xfId="0" applyFont="1" applyFill="1" applyBorder="1" applyAlignment="1">
      <alignment wrapText="1"/>
    </xf>
    <xf numFmtId="0" fontId="22" fillId="6" borderId="1" xfId="0" applyFont="1" applyFill="1" applyBorder="1" applyAlignment="1">
      <alignment horizontal="center" wrapText="1"/>
    </xf>
    <xf numFmtId="0" fontId="33" fillId="6" borderId="8" xfId="0" applyFont="1" applyFill="1" applyBorder="1" applyAlignment="1">
      <alignment horizontal="center" wrapText="1"/>
    </xf>
    <xf numFmtId="0" fontId="46" fillId="6" borderId="1" xfId="0" applyFont="1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21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3" fillId="6" borderId="8" xfId="0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3" fillId="6" borderId="1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wrapText="1"/>
    </xf>
    <xf numFmtId="0" fontId="33" fillId="6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4" fillId="0" borderId="1" xfId="1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6" fillId="0" borderId="1" xfId="0" applyFont="1" applyFill="1" applyBorder="1"/>
    <xf numFmtId="0" fontId="3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21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7" fillId="0" borderId="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46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38" fillId="0" borderId="7" xfId="0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left" vertical="center" wrapText="1"/>
    </xf>
    <xf numFmtId="0" fontId="33" fillId="6" borderId="6" xfId="0" applyFont="1" applyFill="1" applyBorder="1" applyAlignment="1">
      <alignment horizontal="left" vertical="center" wrapText="1"/>
    </xf>
    <xf numFmtId="0" fontId="33" fillId="6" borderId="7" xfId="0" applyFont="1" applyFill="1" applyBorder="1" applyAlignment="1">
      <alignment horizontal="left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wrapText="1"/>
    </xf>
    <xf numFmtId="0" fontId="22" fillId="6" borderId="7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X18"/>
  <sheetViews>
    <sheetView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F8" sqref="F8"/>
    </sheetView>
  </sheetViews>
  <sheetFormatPr defaultRowHeight="15"/>
  <cols>
    <col min="1" max="1" width="3.85546875" style="18" customWidth="1"/>
    <col min="2" max="2" width="15.7109375" customWidth="1"/>
    <col min="3" max="3" width="22.140625" customWidth="1"/>
    <col min="4" max="4" width="4.28515625" customWidth="1"/>
    <col min="5" max="5" width="4.42578125" customWidth="1"/>
    <col min="6" max="6" width="10.140625" customWidth="1"/>
    <col min="7" max="7" width="4.5703125" customWidth="1"/>
    <col min="8" max="8" width="5.7109375" customWidth="1"/>
    <col min="9" max="9" width="10.28515625" customWidth="1"/>
    <col min="10" max="10" width="3.28515625" customWidth="1"/>
    <col min="11" max="11" width="4.28515625" customWidth="1"/>
    <col min="12" max="12" width="3.140625" customWidth="1"/>
    <col min="13" max="13" width="3.28515625" customWidth="1"/>
    <col min="14" max="14" width="3.85546875" customWidth="1"/>
    <col min="15" max="15" width="3.42578125" customWidth="1"/>
    <col min="16" max="16" width="3.5703125" customWidth="1"/>
    <col min="17" max="17" width="4" customWidth="1"/>
    <col min="18" max="18" width="4.7109375" customWidth="1"/>
    <col min="19" max="19" width="5.28515625" customWidth="1"/>
    <col min="20" max="20" width="3.42578125" customWidth="1"/>
    <col min="21" max="21" width="10.42578125" customWidth="1"/>
    <col min="22" max="22" width="14.140625" customWidth="1"/>
    <col min="23" max="24" width="9.140625" customWidth="1"/>
  </cols>
  <sheetData>
    <row r="2" spans="1:24">
      <c r="A2" s="335" t="s">
        <v>18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</row>
    <row r="3" spans="1:24">
      <c r="A3" s="311" t="s">
        <v>332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2" t="s">
        <v>247</v>
      </c>
      <c r="V3" s="313"/>
    </row>
    <row r="4" spans="1:24" ht="15" customHeight="1">
      <c r="A4" s="319" t="s">
        <v>0</v>
      </c>
      <c r="B4" s="318" t="s">
        <v>21</v>
      </c>
      <c r="C4" s="318" t="s">
        <v>22</v>
      </c>
      <c r="D4" s="344" t="s">
        <v>29</v>
      </c>
      <c r="E4" s="345"/>
      <c r="F4" s="346"/>
      <c r="G4" s="344" t="s">
        <v>25</v>
      </c>
      <c r="H4" s="345"/>
      <c r="I4" s="346"/>
      <c r="J4" s="320" t="s">
        <v>15</v>
      </c>
      <c r="K4" s="320"/>
      <c r="L4" s="320"/>
      <c r="M4" s="320"/>
      <c r="N4" s="320"/>
      <c r="O4" s="320"/>
      <c r="P4" s="320"/>
      <c r="Q4" s="321"/>
      <c r="R4" s="322" t="s">
        <v>28</v>
      </c>
      <c r="S4" s="323"/>
      <c r="T4" s="324"/>
      <c r="U4" s="325" t="s">
        <v>47</v>
      </c>
      <c r="V4" s="328" t="s">
        <v>13</v>
      </c>
    </row>
    <row r="5" spans="1:24" ht="18.75" customHeight="1">
      <c r="A5" s="319"/>
      <c r="B5" s="318"/>
      <c r="C5" s="318"/>
      <c r="D5" s="347" t="s">
        <v>23</v>
      </c>
      <c r="E5" s="342" t="s">
        <v>26</v>
      </c>
      <c r="F5" s="342" t="s">
        <v>24</v>
      </c>
      <c r="G5" s="316" t="s">
        <v>23</v>
      </c>
      <c r="H5" s="342" t="s">
        <v>26</v>
      </c>
      <c r="I5" s="342" t="s">
        <v>24</v>
      </c>
      <c r="J5" s="331" t="s">
        <v>14</v>
      </c>
      <c r="K5" s="314" t="s">
        <v>9</v>
      </c>
      <c r="L5" s="316" t="s">
        <v>8</v>
      </c>
      <c r="M5" s="338" t="s">
        <v>16</v>
      </c>
      <c r="N5" s="339"/>
      <c r="O5" s="338" t="s">
        <v>17</v>
      </c>
      <c r="P5" s="339"/>
      <c r="Q5" s="340" t="s">
        <v>12</v>
      </c>
      <c r="R5" s="336" t="s">
        <v>6</v>
      </c>
      <c r="S5" s="336" t="s">
        <v>27</v>
      </c>
      <c r="T5" s="336" t="s">
        <v>7</v>
      </c>
      <c r="U5" s="326"/>
      <c r="V5" s="329"/>
    </row>
    <row r="6" spans="1:24" ht="39.75" customHeight="1">
      <c r="A6" s="319"/>
      <c r="B6" s="318"/>
      <c r="C6" s="318"/>
      <c r="D6" s="348"/>
      <c r="E6" s="343"/>
      <c r="F6" s="343"/>
      <c r="G6" s="317"/>
      <c r="H6" s="343"/>
      <c r="I6" s="343"/>
      <c r="J6" s="332"/>
      <c r="K6" s="315"/>
      <c r="L6" s="317"/>
      <c r="M6" s="5" t="s">
        <v>10</v>
      </c>
      <c r="N6" s="5" t="s">
        <v>11</v>
      </c>
      <c r="O6" s="5" t="s">
        <v>10</v>
      </c>
      <c r="P6" s="5" t="s">
        <v>11</v>
      </c>
      <c r="Q6" s="341"/>
      <c r="R6" s="337"/>
      <c r="S6" s="337"/>
      <c r="T6" s="337"/>
      <c r="U6" s="327"/>
      <c r="V6" s="330"/>
      <c r="X6" t="s">
        <v>30</v>
      </c>
    </row>
    <row r="7" spans="1:24" ht="54.95" customHeight="1">
      <c r="A7" s="152">
        <v>1</v>
      </c>
      <c r="B7" s="171" t="s">
        <v>64</v>
      </c>
      <c r="C7" s="303" t="s">
        <v>326</v>
      </c>
      <c r="D7" s="6">
        <v>0</v>
      </c>
      <c r="E7" s="6">
        <v>0</v>
      </c>
      <c r="F7" s="6">
        <f>'Patna (East)'!J10</f>
        <v>0</v>
      </c>
      <c r="G7" s="152">
        <v>0</v>
      </c>
      <c r="H7" s="6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83">
        <v>0</v>
      </c>
      <c r="S7" s="173">
        <v>0</v>
      </c>
      <c r="T7" s="183">
        <v>0</v>
      </c>
      <c r="U7" s="168">
        <v>0</v>
      </c>
      <c r="V7" s="170"/>
      <c r="W7" s="4"/>
      <c r="X7">
        <f t="shared" ref="X7:X18" si="0">H7-R7-S7-T7</f>
        <v>0</v>
      </c>
    </row>
    <row r="8" spans="1:24" ht="54.95" customHeight="1">
      <c r="A8" s="137">
        <v>2</v>
      </c>
      <c r="B8" s="141" t="s">
        <v>65</v>
      </c>
      <c r="C8" s="178" t="s">
        <v>66</v>
      </c>
      <c r="D8" s="139">
        <v>0</v>
      </c>
      <c r="E8" s="139">
        <v>0</v>
      </c>
      <c r="F8" s="139">
        <v>0</v>
      </c>
      <c r="G8" s="137">
        <v>0</v>
      </c>
      <c r="H8" s="139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58">
        <v>0</v>
      </c>
      <c r="S8" s="173">
        <v>0</v>
      </c>
      <c r="T8" s="158">
        <v>0</v>
      </c>
      <c r="U8" s="151">
        <v>0</v>
      </c>
      <c r="V8" s="169"/>
      <c r="W8" s="4"/>
      <c r="X8">
        <f t="shared" si="0"/>
        <v>0</v>
      </c>
    </row>
    <row r="9" spans="1:24" ht="54.95" customHeight="1">
      <c r="A9" s="136">
        <v>3</v>
      </c>
      <c r="B9" s="172" t="s">
        <v>34</v>
      </c>
      <c r="C9" s="179" t="s">
        <v>39</v>
      </c>
      <c r="D9" s="138">
        <v>0</v>
      </c>
      <c r="E9" s="138">
        <v>0</v>
      </c>
      <c r="F9" s="138">
        <v>0</v>
      </c>
      <c r="G9" s="136">
        <v>0</v>
      </c>
      <c r="H9" s="138">
        <v>0</v>
      </c>
      <c r="I9" s="14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48">
        <v>0</v>
      </c>
      <c r="S9" s="148">
        <v>0</v>
      </c>
      <c r="T9" s="148">
        <v>0</v>
      </c>
      <c r="U9" s="150">
        <v>0</v>
      </c>
      <c r="V9" s="136"/>
      <c r="W9" s="4"/>
      <c r="X9">
        <f t="shared" si="0"/>
        <v>0</v>
      </c>
    </row>
    <row r="10" spans="1:24" ht="54.95" customHeight="1">
      <c r="A10" s="136">
        <v>4</v>
      </c>
      <c r="B10" s="171" t="s">
        <v>35</v>
      </c>
      <c r="C10" s="180" t="s">
        <v>327</v>
      </c>
      <c r="D10" s="138">
        <v>0</v>
      </c>
      <c r="E10" s="138">
        <v>0</v>
      </c>
      <c r="F10" s="142">
        <v>0</v>
      </c>
      <c r="G10" s="136">
        <v>0</v>
      </c>
      <c r="H10" s="138">
        <v>0</v>
      </c>
      <c r="I10" s="14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57">
        <v>0</v>
      </c>
      <c r="S10" s="148">
        <v>0</v>
      </c>
      <c r="T10" s="157">
        <v>0</v>
      </c>
      <c r="U10" s="150">
        <v>0</v>
      </c>
      <c r="V10" s="153"/>
      <c r="W10" s="4"/>
      <c r="X10">
        <f t="shared" si="0"/>
        <v>0</v>
      </c>
    </row>
    <row r="11" spans="1:24" ht="54.95" customHeight="1">
      <c r="A11" s="136">
        <v>5</v>
      </c>
      <c r="B11" s="171" t="s">
        <v>36</v>
      </c>
      <c r="C11" s="180" t="s">
        <v>328</v>
      </c>
      <c r="D11" s="138">
        <v>0</v>
      </c>
      <c r="E11" s="138">
        <v>0</v>
      </c>
      <c r="F11" s="138">
        <v>0</v>
      </c>
      <c r="G11" s="136">
        <v>0</v>
      </c>
      <c r="H11" s="140">
        <v>0</v>
      </c>
      <c r="I11" s="138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48">
        <v>0</v>
      </c>
      <c r="S11" s="148">
        <v>0</v>
      </c>
      <c r="T11" s="148">
        <v>0</v>
      </c>
      <c r="U11" s="150">
        <v>0</v>
      </c>
      <c r="V11" s="153"/>
      <c r="W11" s="4"/>
      <c r="X11">
        <f t="shared" si="0"/>
        <v>0</v>
      </c>
    </row>
    <row r="12" spans="1:24" ht="54.95" customHeight="1">
      <c r="A12" s="136">
        <v>6</v>
      </c>
      <c r="B12" s="172" t="s">
        <v>51</v>
      </c>
      <c r="C12" s="180" t="s">
        <v>329</v>
      </c>
      <c r="D12" s="138">
        <v>0</v>
      </c>
      <c r="E12" s="136">
        <v>0</v>
      </c>
      <c r="F12" s="142">
        <v>0</v>
      </c>
      <c r="G12" s="136">
        <v>0</v>
      </c>
      <c r="H12" s="138">
        <v>0</v>
      </c>
      <c r="I12" s="146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84">
        <v>0</v>
      </c>
      <c r="S12" s="184">
        <v>0</v>
      </c>
      <c r="T12" s="184">
        <v>0</v>
      </c>
      <c r="U12" s="150">
        <v>0</v>
      </c>
      <c r="V12" s="153"/>
      <c r="W12" s="4"/>
      <c r="X12">
        <f t="shared" si="0"/>
        <v>0</v>
      </c>
    </row>
    <row r="13" spans="1:24" ht="54.95" customHeight="1">
      <c r="A13" s="136">
        <v>7</v>
      </c>
      <c r="B13" s="172" t="s">
        <v>33</v>
      </c>
      <c r="C13" s="180" t="s">
        <v>40</v>
      </c>
      <c r="D13" s="138">
        <f>Purnea!A73</f>
        <v>46</v>
      </c>
      <c r="E13" s="136">
        <f>Purnea!E74</f>
        <v>66</v>
      </c>
      <c r="F13" s="142">
        <f>Purnea!J74</f>
        <v>7476.420000000001</v>
      </c>
      <c r="G13" s="136">
        <f>D13-22</f>
        <v>24</v>
      </c>
      <c r="H13" s="138">
        <f>E13-(Purnea!E15+Purnea!E16+Purnea!E18+Purnea!E19+Purnea!E36+Purnea!E37+Purnea!E38+Purnea!E40+Purnea!E42+Purnea!E43+Purnea!E44+Purnea!E46+Purnea!E47+Purnea!E48+Purnea!E49+Purnea!E51+Purnea!E52+Purnea!E66+Purnea!E71+Purnea!E72+Purnea!E73)</f>
        <v>45</v>
      </c>
      <c r="I13" s="146">
        <f>F13-(Purnea!J15+Purnea!J16+Purnea!J18+Purnea!J19+Purnea!J35+Purnea!J36+Purnea!J37+Purnea!J38+Purnea!J39+Purnea!J40+Purnea!J42+Purnea!J43+Purnea!J44+Purnea!J46+Purnea!J47+Purnea!J48+Purnea!J49+Purnea!J51+Purnea!J52+Purnea!J66+Purnea!J71+Purnea!J72+Purnea!J73)</f>
        <v>4855.9100000000017</v>
      </c>
      <c r="J13" s="154">
        <f>Purnea!O74</f>
        <v>5</v>
      </c>
      <c r="K13" s="154">
        <f>Purnea!P74</f>
        <v>10</v>
      </c>
      <c r="L13" s="154">
        <f>Purnea!Q74</f>
        <v>3</v>
      </c>
      <c r="M13" s="154">
        <f>Purnea!R74</f>
        <v>0</v>
      </c>
      <c r="N13" s="154">
        <f>Purnea!S74</f>
        <v>1</v>
      </c>
      <c r="O13" s="154">
        <f>Purnea!T74</f>
        <v>0</v>
      </c>
      <c r="P13" s="154">
        <f>Purnea!U74</f>
        <v>0</v>
      </c>
      <c r="Q13" s="154">
        <f>Purnea!V74</f>
        <v>0</v>
      </c>
      <c r="R13" s="155">
        <f>Purnea!N74</f>
        <v>26</v>
      </c>
      <c r="S13" s="155">
        <f>J13+K13+L13+M13+N13+O13+P13+Q13</f>
        <v>19</v>
      </c>
      <c r="T13" s="155">
        <f>Purnea!W74</f>
        <v>0</v>
      </c>
      <c r="U13" s="150">
        <v>0</v>
      </c>
      <c r="V13" s="153"/>
      <c r="W13" s="4"/>
      <c r="X13">
        <f t="shared" si="0"/>
        <v>0</v>
      </c>
    </row>
    <row r="14" spans="1:24" ht="54.95" customHeight="1">
      <c r="A14" s="152">
        <v>8</v>
      </c>
      <c r="B14" s="171" t="s">
        <v>62</v>
      </c>
      <c r="C14" s="181" t="s">
        <v>331</v>
      </c>
      <c r="D14" s="6">
        <v>0</v>
      </c>
      <c r="E14" s="152">
        <v>0</v>
      </c>
      <c r="F14" s="174">
        <v>0</v>
      </c>
      <c r="G14" s="152">
        <v>0</v>
      </c>
      <c r="H14" s="175">
        <v>0</v>
      </c>
      <c r="I14" s="176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73">
        <v>0</v>
      </c>
      <c r="S14" s="173">
        <v>0</v>
      </c>
      <c r="T14" s="173">
        <v>0</v>
      </c>
      <c r="U14" s="168">
        <v>0</v>
      </c>
      <c r="V14" s="177"/>
      <c r="W14" s="4"/>
      <c r="X14">
        <f t="shared" si="0"/>
        <v>0</v>
      </c>
    </row>
    <row r="15" spans="1:24" ht="54.95" customHeight="1">
      <c r="A15" s="137">
        <v>9</v>
      </c>
      <c r="B15" s="141" t="s">
        <v>63</v>
      </c>
      <c r="C15" s="182" t="s">
        <v>72</v>
      </c>
      <c r="D15" s="139">
        <f>'Tirhut (West)'!A19</f>
        <v>12</v>
      </c>
      <c r="E15" s="137">
        <f>'Tirhut (West)'!E20</f>
        <v>12</v>
      </c>
      <c r="F15" s="143">
        <f>'Tirhut (West)'!J20</f>
        <v>1391.2900000000002</v>
      </c>
      <c r="G15" s="137">
        <f>D15-3</f>
        <v>9</v>
      </c>
      <c r="H15" s="145">
        <f>E15-('Tirhut (West)'!E11+'Tirhut (West)'!E12+'Tirhut (West)'!E19)</f>
        <v>9</v>
      </c>
      <c r="I15" s="147">
        <f>F15-('Tirhut (West)'!J11+'Tirhut (West)'!J12+'Tirhut (West)'!J19)</f>
        <v>1042.94</v>
      </c>
      <c r="J15" s="137">
        <f>'Tirhut (West)'!O20</f>
        <v>0</v>
      </c>
      <c r="K15" s="137">
        <f>'Tirhut (West)'!P20</f>
        <v>0</v>
      </c>
      <c r="L15" s="137">
        <f>'Tirhut (West)'!Q20</f>
        <v>0</v>
      </c>
      <c r="M15" s="137">
        <f>'Tirhut (West)'!R20</f>
        <v>0</v>
      </c>
      <c r="N15" s="137">
        <f>'Tirhut (West)'!S20</f>
        <v>0</v>
      </c>
      <c r="O15" s="137">
        <f>'Tirhut (West)'!T20</f>
        <v>0</v>
      </c>
      <c r="P15" s="137">
        <f>'Tirhut (West)'!U20</f>
        <v>0</v>
      </c>
      <c r="Q15" s="137">
        <f>'Tirhut (West)'!V20</f>
        <v>0</v>
      </c>
      <c r="R15" s="149">
        <f>'Tirhut (West)'!N20</f>
        <v>9</v>
      </c>
      <c r="S15" s="155">
        <f>J15+K15+L15+M15+N15+O15+P15+Q15</f>
        <v>0</v>
      </c>
      <c r="T15" s="149">
        <f>'Tirhut (West)'!W20</f>
        <v>0</v>
      </c>
      <c r="U15" s="151">
        <f>'Tirhut (West)'!W20</f>
        <v>0</v>
      </c>
      <c r="V15" s="167"/>
      <c r="W15" s="4"/>
      <c r="X15">
        <f t="shared" si="0"/>
        <v>0</v>
      </c>
    </row>
    <row r="16" spans="1:24" ht="54.95" customHeight="1">
      <c r="A16" s="136">
        <v>10</v>
      </c>
      <c r="B16" s="172" t="s">
        <v>37</v>
      </c>
      <c r="C16" s="179" t="s">
        <v>330</v>
      </c>
      <c r="D16" s="138">
        <f>Darbhanga!A20</f>
        <v>11</v>
      </c>
      <c r="E16" s="136">
        <f>Darbhanga!E21</f>
        <v>13</v>
      </c>
      <c r="F16" s="142">
        <f>Darbhanga!J21</f>
        <v>1477.28</v>
      </c>
      <c r="G16" s="136">
        <f>D16-4</f>
        <v>7</v>
      </c>
      <c r="H16" s="144">
        <f>E16-(Darbhanga!E15+Darbhanga!E16+Darbhanga!E19+Darbhanga!E20)</f>
        <v>9</v>
      </c>
      <c r="I16" s="146">
        <f>F16-(Darbhanga!J15+Darbhanga!J16+Darbhanga!J19+Darbhanga!J20)</f>
        <v>1022.64</v>
      </c>
      <c r="J16" s="136">
        <f>Darbhanga!O21</f>
        <v>0</v>
      </c>
      <c r="K16" s="136">
        <f>Darbhanga!P21</f>
        <v>1</v>
      </c>
      <c r="L16" s="136">
        <f>Darbhanga!Q21</f>
        <v>2</v>
      </c>
      <c r="M16" s="136">
        <f>Darbhanga!R21</f>
        <v>0</v>
      </c>
      <c r="N16" s="136">
        <f>Darbhanga!S21</f>
        <v>0</v>
      </c>
      <c r="O16" s="136">
        <f>Darbhanga!T21</f>
        <v>0</v>
      </c>
      <c r="P16" s="136">
        <f>Darbhanga!U21</f>
        <v>0</v>
      </c>
      <c r="Q16" s="136">
        <f>Darbhanga!V21</f>
        <v>0</v>
      </c>
      <c r="R16" s="148">
        <f>Darbhanga!N21</f>
        <v>6</v>
      </c>
      <c r="S16" s="155">
        <f>J16+K16+L16+M16+N16+O16+P16+Q16</f>
        <v>3</v>
      </c>
      <c r="T16" s="148">
        <f>Darbhanga!W21</f>
        <v>0</v>
      </c>
      <c r="U16" s="150">
        <f>Darbhanga!X21</f>
        <v>44.11</v>
      </c>
      <c r="V16" s="156"/>
      <c r="W16" s="4"/>
      <c r="X16">
        <f t="shared" si="0"/>
        <v>0</v>
      </c>
    </row>
    <row r="17" spans="1:24" ht="54.95" customHeight="1">
      <c r="A17" s="136">
        <v>11</v>
      </c>
      <c r="B17" s="172" t="s">
        <v>38</v>
      </c>
      <c r="C17" s="180" t="s">
        <v>71</v>
      </c>
      <c r="D17" s="138">
        <v>0</v>
      </c>
      <c r="E17" s="136">
        <v>0</v>
      </c>
      <c r="F17" s="142">
        <v>0</v>
      </c>
      <c r="G17" s="136">
        <v>0</v>
      </c>
      <c r="H17" s="138">
        <v>0</v>
      </c>
      <c r="I17" s="14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48">
        <v>0</v>
      </c>
      <c r="S17" s="148">
        <v>0</v>
      </c>
      <c r="T17" s="148">
        <v>0</v>
      </c>
      <c r="U17" s="150">
        <v>0</v>
      </c>
      <c r="V17" s="153"/>
      <c r="W17" s="4"/>
      <c r="X17">
        <f t="shared" si="0"/>
        <v>0</v>
      </c>
    </row>
    <row r="18" spans="1:24" ht="24" customHeight="1">
      <c r="A18" s="333" t="s">
        <v>245</v>
      </c>
      <c r="B18" s="334"/>
      <c r="C18" s="334"/>
      <c r="D18" s="8">
        <f>SUM(D7:D17)</f>
        <v>69</v>
      </c>
      <c r="E18" s="8">
        <f t="shared" ref="E18:U18" si="1">SUM(E7:E17)</f>
        <v>91</v>
      </c>
      <c r="F18" s="15">
        <f t="shared" si="1"/>
        <v>10344.990000000002</v>
      </c>
      <c r="G18" s="8">
        <f t="shared" si="1"/>
        <v>40</v>
      </c>
      <c r="H18" s="8">
        <f t="shared" si="1"/>
        <v>63</v>
      </c>
      <c r="I18" s="15">
        <f t="shared" si="1"/>
        <v>6921.4900000000025</v>
      </c>
      <c r="J18" s="8">
        <f t="shared" si="1"/>
        <v>5</v>
      </c>
      <c r="K18" s="8">
        <f t="shared" si="1"/>
        <v>11</v>
      </c>
      <c r="L18" s="8">
        <f t="shared" si="1"/>
        <v>5</v>
      </c>
      <c r="M18" s="8">
        <f t="shared" si="1"/>
        <v>0</v>
      </c>
      <c r="N18" s="8">
        <f t="shared" si="1"/>
        <v>1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41</v>
      </c>
      <c r="S18" s="8">
        <f t="shared" si="1"/>
        <v>22</v>
      </c>
      <c r="T18" s="8">
        <f t="shared" si="1"/>
        <v>0</v>
      </c>
      <c r="U18" s="15">
        <f t="shared" si="1"/>
        <v>44.11</v>
      </c>
      <c r="V18" s="7"/>
      <c r="X18">
        <f t="shared" si="0"/>
        <v>0</v>
      </c>
    </row>
  </sheetData>
  <mergeCells count="28">
    <mergeCell ref="A18:C18"/>
    <mergeCell ref="A2:V2"/>
    <mergeCell ref="T5:T6"/>
    <mergeCell ref="M5:N5"/>
    <mergeCell ref="Q5:Q6"/>
    <mergeCell ref="O5:P5"/>
    <mergeCell ref="R5:R6"/>
    <mergeCell ref="S5:S6"/>
    <mergeCell ref="H5:H6"/>
    <mergeCell ref="I5:I6"/>
    <mergeCell ref="D4:F4"/>
    <mergeCell ref="D5:D6"/>
    <mergeCell ref="E5:E6"/>
    <mergeCell ref="F5:F6"/>
    <mergeCell ref="G4:I4"/>
    <mergeCell ref="G5:G6"/>
    <mergeCell ref="A3:T3"/>
    <mergeCell ref="U3:V3"/>
    <mergeCell ref="K5:K6"/>
    <mergeCell ref="L5:L6"/>
    <mergeCell ref="B4:B6"/>
    <mergeCell ref="C4:C6"/>
    <mergeCell ref="A4:A6"/>
    <mergeCell ref="J4:Q4"/>
    <mergeCell ref="R4:T4"/>
    <mergeCell ref="U4:U6"/>
    <mergeCell ref="V4:V6"/>
    <mergeCell ref="J5:J6"/>
  </mergeCells>
  <pageMargins left="0.15748031496063" right="0.118110236220472" top="0.5" bottom="0.44" header="0.118110236220472" footer="0.118110236220472"/>
  <pageSetup scale="87" orientation="landscape" r:id="rId1"/>
  <rowBreaks count="1" manualBreakCount="1">
    <brk id="13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Y20"/>
  <sheetViews>
    <sheetView tabSelected="1" view="pageBreakPreview" topLeftCell="C1" zoomScaleSheetLayoutView="100" workbookViewId="0">
      <pane ySplit="7" topLeftCell="A8" activePane="bottomLeft" state="frozen"/>
      <selection pane="bottomLeft" activeCell="U9" sqref="U9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3" style="11" customWidth="1"/>
    <col min="6" max="6" width="31.7109375" style="18" customWidth="1"/>
    <col min="7" max="7" width="24.140625" style="293" customWidth="1"/>
    <col min="8" max="8" width="13.140625" hidden="1" customWidth="1"/>
    <col min="9" max="9" width="8.42578125" hidden="1" customWidth="1"/>
    <col min="10" max="10" width="9.28515625" style="11" customWidth="1"/>
    <col min="11" max="11" width="9.28515625" style="11" hidden="1" customWidth="1"/>
    <col min="12" max="12" width="5.85546875" hidden="1" customWidth="1"/>
    <col min="13" max="13" width="9.5703125" style="12" customWidth="1"/>
    <col min="14" max="14" width="3.28515625" style="11" hidden="1" customWidth="1"/>
    <col min="15" max="23" width="4.7109375" customWidth="1"/>
    <col min="24" max="24" width="7.85546875" customWidth="1"/>
  </cols>
  <sheetData>
    <row r="1" spans="1:25">
      <c r="A1" s="420" t="s">
        <v>18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16.5" customHeight="1">
      <c r="A2" s="422" t="str">
        <f>Summary!A3</f>
        <v xml:space="preserve">Progress report for the construction of SSSM (2012-13)                          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81"/>
    </row>
    <row r="3" spans="1:25">
      <c r="A3" s="366" t="s">
        <v>70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8"/>
      <c r="X3" s="369" t="str">
        <f>Summary!U3</f>
        <v>Date:-31.01.2015</v>
      </c>
      <c r="Y3" s="370"/>
    </row>
    <row r="4" spans="1:25" ht="15" customHeight="1">
      <c r="A4" s="407" t="s">
        <v>46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82"/>
    </row>
    <row r="5" spans="1:25" ht="18" customHeight="1">
      <c r="A5" s="356" t="s">
        <v>0</v>
      </c>
      <c r="B5" s="356" t="s">
        <v>1</v>
      </c>
      <c r="C5" s="412" t="s">
        <v>2</v>
      </c>
      <c r="D5" s="356" t="s">
        <v>3</v>
      </c>
      <c r="E5" s="356" t="s">
        <v>0</v>
      </c>
      <c r="F5" s="412" t="s">
        <v>4</v>
      </c>
      <c r="G5" s="412" t="s">
        <v>5</v>
      </c>
      <c r="H5" s="356" t="s">
        <v>5</v>
      </c>
      <c r="I5" s="356" t="s">
        <v>55</v>
      </c>
      <c r="J5" s="356" t="s">
        <v>54</v>
      </c>
      <c r="K5" s="356" t="s">
        <v>31</v>
      </c>
      <c r="L5" s="356" t="s">
        <v>19</v>
      </c>
      <c r="M5" s="356" t="s">
        <v>32</v>
      </c>
      <c r="N5" s="446" t="s">
        <v>15</v>
      </c>
      <c r="O5" s="447"/>
      <c r="P5" s="447"/>
      <c r="Q5" s="447"/>
      <c r="R5" s="447"/>
      <c r="S5" s="447"/>
      <c r="T5" s="447"/>
      <c r="U5" s="447"/>
      <c r="V5" s="447"/>
      <c r="W5" s="448"/>
      <c r="X5" s="356" t="s">
        <v>20</v>
      </c>
      <c r="Y5" s="433" t="s">
        <v>13</v>
      </c>
    </row>
    <row r="6" spans="1:25" ht="29.25" customHeight="1">
      <c r="A6" s="357"/>
      <c r="B6" s="357"/>
      <c r="C6" s="445"/>
      <c r="D6" s="357"/>
      <c r="E6" s="357"/>
      <c r="F6" s="445"/>
      <c r="G6" s="445"/>
      <c r="H6" s="357"/>
      <c r="I6" s="357"/>
      <c r="J6" s="357"/>
      <c r="K6" s="357"/>
      <c r="L6" s="357"/>
      <c r="M6" s="357"/>
      <c r="N6" s="356" t="s">
        <v>6</v>
      </c>
      <c r="O6" s="514" t="s">
        <v>14</v>
      </c>
      <c r="P6" s="356" t="s">
        <v>9</v>
      </c>
      <c r="Q6" s="356" t="s">
        <v>8</v>
      </c>
      <c r="R6" s="512" t="s">
        <v>16</v>
      </c>
      <c r="S6" s="513"/>
      <c r="T6" s="512" t="s">
        <v>17</v>
      </c>
      <c r="U6" s="513"/>
      <c r="V6" s="356" t="s">
        <v>12</v>
      </c>
      <c r="W6" s="356" t="s">
        <v>7</v>
      </c>
      <c r="X6" s="357"/>
      <c r="Y6" s="434"/>
    </row>
    <row r="7" spans="1:25" ht="27.75" customHeight="1">
      <c r="A7" s="358"/>
      <c r="B7" s="358"/>
      <c r="C7" s="480"/>
      <c r="D7" s="358"/>
      <c r="E7" s="358"/>
      <c r="F7" s="480"/>
      <c r="G7" s="480"/>
      <c r="H7" s="358"/>
      <c r="I7" s="358"/>
      <c r="J7" s="358"/>
      <c r="K7" s="358"/>
      <c r="L7" s="358"/>
      <c r="M7" s="358"/>
      <c r="N7" s="358"/>
      <c r="O7" s="515"/>
      <c r="P7" s="358"/>
      <c r="Q7" s="358"/>
      <c r="R7" s="310" t="s">
        <v>10</v>
      </c>
      <c r="S7" s="310" t="s">
        <v>11</v>
      </c>
      <c r="T7" s="310" t="s">
        <v>10</v>
      </c>
      <c r="U7" s="310" t="s">
        <v>11</v>
      </c>
      <c r="V7" s="358"/>
      <c r="W7" s="358"/>
      <c r="X7" s="358"/>
      <c r="Y7" s="435"/>
    </row>
    <row r="8" spans="1:25" ht="35.1" customHeight="1">
      <c r="A8" s="228">
        <v>1</v>
      </c>
      <c r="B8" s="263" t="s">
        <v>133</v>
      </c>
      <c r="C8" s="460" t="s">
        <v>134</v>
      </c>
      <c r="D8" s="306" t="s">
        <v>289</v>
      </c>
      <c r="E8" s="212">
        <v>1</v>
      </c>
      <c r="F8" s="304" t="s">
        <v>135</v>
      </c>
      <c r="G8" s="292" t="s">
        <v>292</v>
      </c>
      <c r="J8" s="218">
        <v>115.98</v>
      </c>
      <c r="K8" s="215"/>
      <c r="L8" s="1"/>
      <c r="M8" s="223" t="s">
        <v>83</v>
      </c>
      <c r="N8" s="215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5.1" customHeight="1">
      <c r="A9" s="228">
        <v>2</v>
      </c>
      <c r="B9" s="261" t="s">
        <v>136</v>
      </c>
      <c r="C9" s="466"/>
      <c r="D9" s="306" t="s">
        <v>290</v>
      </c>
      <c r="E9" s="212">
        <v>1</v>
      </c>
      <c r="F9" s="304" t="s">
        <v>137</v>
      </c>
      <c r="G9" s="292" t="s">
        <v>293</v>
      </c>
      <c r="J9" s="218">
        <v>115.98</v>
      </c>
      <c r="K9" s="215"/>
      <c r="L9" s="1"/>
      <c r="M9" s="223" t="s">
        <v>83</v>
      </c>
      <c r="N9" s="215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5.1" customHeight="1">
      <c r="A10" s="228">
        <v>3</v>
      </c>
      <c r="B10" s="261" t="s">
        <v>138</v>
      </c>
      <c r="C10" s="461"/>
      <c r="D10" s="306" t="s">
        <v>291</v>
      </c>
      <c r="E10" s="212">
        <v>1</v>
      </c>
      <c r="F10" s="304" t="s">
        <v>139</v>
      </c>
      <c r="G10" s="292" t="s">
        <v>293</v>
      </c>
      <c r="J10" s="218">
        <v>115.98</v>
      </c>
      <c r="K10" s="215"/>
      <c r="L10" s="1"/>
      <c r="M10" s="223" t="s">
        <v>83</v>
      </c>
      <c r="N10" s="215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5.1" customHeight="1">
      <c r="A11" s="228">
        <v>4</v>
      </c>
      <c r="B11" s="261" t="s">
        <v>140</v>
      </c>
      <c r="C11" s="460" t="s">
        <v>134</v>
      </c>
      <c r="D11" s="306" t="s">
        <v>294</v>
      </c>
      <c r="E11" s="212">
        <v>1</v>
      </c>
      <c r="F11" s="304" t="s">
        <v>141</v>
      </c>
      <c r="G11" s="292" t="s">
        <v>254</v>
      </c>
      <c r="J11" s="218">
        <v>115.98</v>
      </c>
      <c r="K11" s="215"/>
      <c r="L11" s="1"/>
      <c r="M11" s="223" t="s">
        <v>83</v>
      </c>
      <c r="N11" s="21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305" customFormat="1" ht="35.1" customHeight="1">
      <c r="A12" s="297">
        <v>5</v>
      </c>
      <c r="B12" s="297" t="s">
        <v>142</v>
      </c>
      <c r="C12" s="466"/>
      <c r="D12" s="306" t="s">
        <v>295</v>
      </c>
      <c r="E12" s="212">
        <v>1</v>
      </c>
      <c r="F12" s="304" t="s">
        <v>143</v>
      </c>
      <c r="G12" s="292" t="s">
        <v>254</v>
      </c>
      <c r="J12" s="302">
        <v>115.98</v>
      </c>
      <c r="K12" s="299"/>
      <c r="L12" s="30"/>
      <c r="M12" s="223" t="s">
        <v>83</v>
      </c>
      <c r="N12" s="29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s="305" customFormat="1" ht="35.1" customHeight="1">
      <c r="A13" s="297">
        <v>6</v>
      </c>
      <c r="B13" s="297" t="s">
        <v>144</v>
      </c>
      <c r="C13" s="466"/>
      <c r="D13" s="306" t="s">
        <v>296</v>
      </c>
      <c r="E13" s="212">
        <v>1</v>
      </c>
      <c r="F13" s="304" t="s">
        <v>145</v>
      </c>
      <c r="G13" s="292" t="s">
        <v>298</v>
      </c>
      <c r="J13" s="302">
        <v>115.98</v>
      </c>
      <c r="K13" s="299"/>
      <c r="L13" s="30"/>
      <c r="M13" s="223" t="s">
        <v>83</v>
      </c>
      <c r="N13" s="299">
        <v>1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s="305" customFormat="1" ht="35.1" customHeight="1">
      <c r="A14" s="297">
        <v>7</v>
      </c>
      <c r="B14" s="297" t="s">
        <v>146</v>
      </c>
      <c r="C14" s="461"/>
      <c r="D14" s="306" t="s">
        <v>297</v>
      </c>
      <c r="E14" s="212">
        <v>1</v>
      </c>
      <c r="F14" s="304" t="s">
        <v>147</v>
      </c>
      <c r="G14" s="292" t="s">
        <v>299</v>
      </c>
      <c r="J14" s="302">
        <v>115.98</v>
      </c>
      <c r="K14" s="299"/>
      <c r="L14" s="30"/>
      <c r="M14" s="223" t="s">
        <v>83</v>
      </c>
      <c r="N14" s="299">
        <v>1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s="305" customFormat="1" ht="35.1" customHeight="1">
      <c r="A15" s="297">
        <v>8</v>
      </c>
      <c r="B15" s="297" t="s">
        <v>148</v>
      </c>
      <c r="C15" s="460" t="s">
        <v>134</v>
      </c>
      <c r="D15" s="306" t="s">
        <v>304</v>
      </c>
      <c r="E15" s="212">
        <v>1</v>
      </c>
      <c r="F15" s="304" t="s">
        <v>149</v>
      </c>
      <c r="G15" s="292" t="s">
        <v>300</v>
      </c>
      <c r="J15" s="302">
        <v>115.55</v>
      </c>
      <c r="K15" s="299"/>
      <c r="L15" s="30"/>
      <c r="M15" s="223" t="s">
        <v>83</v>
      </c>
      <c r="N15" s="299">
        <v>1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s="305" customFormat="1" ht="35.1" customHeight="1">
      <c r="A16" s="297">
        <v>9</v>
      </c>
      <c r="B16" s="297" t="s">
        <v>150</v>
      </c>
      <c r="C16" s="466"/>
      <c r="D16" s="307" t="s">
        <v>305</v>
      </c>
      <c r="E16" s="212">
        <v>1</v>
      </c>
      <c r="F16" s="304" t="s">
        <v>151</v>
      </c>
      <c r="G16" s="292" t="s">
        <v>301</v>
      </c>
      <c r="J16" s="302">
        <v>115.55</v>
      </c>
      <c r="K16" s="299"/>
      <c r="L16" s="30"/>
      <c r="M16" s="223" t="s">
        <v>83</v>
      </c>
      <c r="N16" s="299">
        <v>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s="305" customFormat="1" ht="35.1" customHeight="1">
      <c r="A17" s="297">
        <v>10</v>
      </c>
      <c r="B17" s="297" t="s">
        <v>152</v>
      </c>
      <c r="C17" s="461"/>
      <c r="D17" s="306" t="s">
        <v>306</v>
      </c>
      <c r="E17" s="212">
        <v>1</v>
      </c>
      <c r="F17" s="304" t="s">
        <v>153</v>
      </c>
      <c r="G17" s="292" t="s">
        <v>302</v>
      </c>
      <c r="J17" s="302">
        <v>115.55</v>
      </c>
      <c r="K17" s="299"/>
      <c r="L17" s="30"/>
      <c r="M17" s="223" t="s">
        <v>83</v>
      </c>
      <c r="N17" s="299">
        <v>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s="305" customFormat="1" ht="35.1" customHeight="1">
      <c r="A18" s="297">
        <v>11</v>
      </c>
      <c r="B18" s="297" t="s">
        <v>154</v>
      </c>
      <c r="C18" s="460" t="s">
        <v>134</v>
      </c>
      <c r="D18" s="306" t="s">
        <v>307</v>
      </c>
      <c r="E18" s="212">
        <v>1</v>
      </c>
      <c r="F18" s="304" t="s">
        <v>155</v>
      </c>
      <c r="G18" s="292" t="s">
        <v>303</v>
      </c>
      <c r="J18" s="302">
        <v>116.39</v>
      </c>
      <c r="K18" s="299"/>
      <c r="L18" s="30"/>
      <c r="M18" s="222" t="s">
        <v>83</v>
      </c>
      <c r="N18" s="299">
        <v>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s="305" customFormat="1" ht="35.1" customHeight="1">
      <c r="A19" s="297">
        <v>12</v>
      </c>
      <c r="B19" s="297" t="s">
        <v>156</v>
      </c>
      <c r="C19" s="461"/>
      <c r="D19" s="306" t="s">
        <v>308</v>
      </c>
      <c r="E19" s="212">
        <v>1</v>
      </c>
      <c r="F19" s="304" t="s">
        <v>157</v>
      </c>
      <c r="G19" s="292" t="s">
        <v>254</v>
      </c>
      <c r="J19" s="302">
        <v>116.39</v>
      </c>
      <c r="K19" s="299"/>
      <c r="L19" s="30"/>
      <c r="M19" s="222" t="s">
        <v>83</v>
      </c>
      <c r="N19" s="29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12" customFormat="1" ht="25.5" customHeight="1">
      <c r="A20" s="477" t="s">
        <v>52</v>
      </c>
      <c r="B20" s="477"/>
      <c r="C20" s="477"/>
      <c r="D20" s="477"/>
      <c r="E20" s="27">
        <f>E8+E9+E10+E11+E12+E13+E14+E15+E16+E17+E18+E19</f>
        <v>12</v>
      </c>
      <c r="F20" s="55"/>
      <c r="G20" s="50"/>
      <c r="H20" s="55"/>
      <c r="I20" s="55"/>
      <c r="J20" s="101">
        <f>SUM(J8:J19)</f>
        <v>1391.2900000000002</v>
      </c>
      <c r="K20" s="55"/>
      <c r="L20" s="55"/>
      <c r="M20" s="55"/>
      <c r="N20" s="55">
        <f>SUM(N8:N19)</f>
        <v>9</v>
      </c>
      <c r="O20" s="214">
        <f t="shared" ref="O20:X20" si="0">SUM(O8:O19)</f>
        <v>0</v>
      </c>
      <c r="P20" s="214">
        <f t="shared" si="0"/>
        <v>0</v>
      </c>
      <c r="Q20" s="214">
        <f t="shared" si="0"/>
        <v>0</v>
      </c>
      <c r="R20" s="214">
        <f t="shared" si="0"/>
        <v>0</v>
      </c>
      <c r="S20" s="214">
        <f t="shared" si="0"/>
        <v>0</v>
      </c>
      <c r="T20" s="214">
        <f t="shared" si="0"/>
        <v>0</v>
      </c>
      <c r="U20" s="214">
        <f t="shared" si="0"/>
        <v>0</v>
      </c>
      <c r="V20" s="214">
        <f t="shared" si="0"/>
        <v>0</v>
      </c>
      <c r="W20" s="214">
        <f t="shared" si="0"/>
        <v>0</v>
      </c>
      <c r="X20" s="214">
        <f t="shared" si="0"/>
        <v>0</v>
      </c>
      <c r="Y20" s="55"/>
    </row>
  </sheetData>
  <mergeCells count="34">
    <mergeCell ref="X3:Y3"/>
    <mergeCell ref="H5:H7"/>
    <mergeCell ref="A20:D20"/>
    <mergeCell ref="C15:C1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C18:C19"/>
    <mergeCell ref="C8:C10"/>
    <mergeCell ref="C11:C14"/>
    <mergeCell ref="I5:I7"/>
    <mergeCell ref="N6:N7"/>
  </mergeCells>
  <pageMargins left="0.12" right="0.05" top="0.13" bottom="0.13" header="0.13" footer="0.1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1"/>
  <sheetViews>
    <sheetView view="pageBreakPreview" zoomScale="94" zoomScaleSheetLayoutView="94" workbookViewId="0">
      <pane ySplit="7" topLeftCell="A8" activePane="bottomLeft" state="frozen"/>
      <selection pane="bottomLeft" activeCell="Q10" sqref="Q10"/>
    </sheetView>
  </sheetViews>
  <sheetFormatPr defaultRowHeight="15"/>
  <cols>
    <col min="1" max="1" width="3.5703125" customWidth="1"/>
    <col min="2" max="2" width="11.7109375" bestFit="1" customWidth="1"/>
    <col min="3" max="3" width="9.85546875" customWidth="1"/>
    <col min="4" max="4" width="16.5703125" style="28" bestFit="1" customWidth="1"/>
    <col min="5" max="5" width="2.7109375" customWidth="1"/>
    <col min="6" max="6" width="29" bestFit="1" customWidth="1"/>
    <col min="7" max="7" width="23.85546875" style="12" customWidth="1"/>
    <col min="8" max="8" width="10.7109375" hidden="1" customWidth="1"/>
    <col min="9" max="9" width="3" hidden="1" customWidth="1"/>
    <col min="10" max="10" width="9.28515625" style="11" customWidth="1"/>
    <col min="11" max="11" width="9.28515625" style="11" hidden="1" customWidth="1"/>
    <col min="12" max="12" width="9" style="28" hidden="1" customWidth="1"/>
    <col min="13" max="13" width="10.7109375" customWidth="1"/>
    <col min="14" max="14" width="3.140625" hidden="1" customWidth="1"/>
    <col min="15" max="23" width="5.7109375" customWidth="1"/>
    <col min="25" max="25" width="13.7109375" style="14" customWidth="1"/>
  </cols>
  <sheetData>
    <row r="1" spans="1:25">
      <c r="A1" s="419" t="s">
        <v>18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15" customHeight="1">
      <c r="A2" s="487" t="str">
        <f>Summary!A3</f>
        <v xml:space="preserve">Progress report for the construction of SSSM (2012-13)                          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</row>
    <row r="3" spans="1:25">
      <c r="A3" s="421" t="s">
        <v>48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377" t="str">
        <f>Summary!U3</f>
        <v>Date:-31.01.2015</v>
      </c>
      <c r="Y3" s="377"/>
    </row>
    <row r="4" spans="1:25" ht="25.5" customHeight="1">
      <c r="A4" s="488" t="s">
        <v>78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</row>
    <row r="5" spans="1:25" ht="18" customHeight="1">
      <c r="A5" s="353" t="s">
        <v>0</v>
      </c>
      <c r="B5" s="353" t="s">
        <v>1</v>
      </c>
      <c r="C5" s="354" t="s">
        <v>2</v>
      </c>
      <c r="D5" s="353" t="s">
        <v>3</v>
      </c>
      <c r="E5" s="353" t="s">
        <v>0</v>
      </c>
      <c r="F5" s="354" t="s">
        <v>4</v>
      </c>
      <c r="G5" s="353" t="s">
        <v>5</v>
      </c>
      <c r="H5" s="356" t="s">
        <v>55</v>
      </c>
      <c r="I5" s="353" t="s">
        <v>53</v>
      </c>
      <c r="J5" s="356" t="s">
        <v>54</v>
      </c>
      <c r="K5" s="356" t="s">
        <v>31</v>
      </c>
      <c r="L5" s="353" t="s">
        <v>59</v>
      </c>
      <c r="M5" s="356" t="s">
        <v>32</v>
      </c>
      <c r="N5" s="359" t="s">
        <v>15</v>
      </c>
      <c r="O5" s="359"/>
      <c r="P5" s="359"/>
      <c r="Q5" s="359"/>
      <c r="R5" s="359"/>
      <c r="S5" s="359"/>
      <c r="T5" s="359"/>
      <c r="U5" s="359"/>
      <c r="V5" s="359"/>
      <c r="W5" s="359"/>
      <c r="X5" s="356" t="s">
        <v>20</v>
      </c>
      <c r="Y5" s="356" t="s">
        <v>13</v>
      </c>
    </row>
    <row r="6" spans="1:25" ht="29.25" customHeight="1">
      <c r="A6" s="353"/>
      <c r="B6" s="353"/>
      <c r="C6" s="354"/>
      <c r="D6" s="353"/>
      <c r="E6" s="353"/>
      <c r="F6" s="354"/>
      <c r="G6" s="353"/>
      <c r="H6" s="357"/>
      <c r="I6" s="353"/>
      <c r="J6" s="357"/>
      <c r="K6" s="357"/>
      <c r="L6" s="353"/>
      <c r="M6" s="357"/>
      <c r="N6" s="355" t="s">
        <v>6</v>
      </c>
      <c r="O6" s="360" t="s">
        <v>14</v>
      </c>
      <c r="P6" s="361" t="s">
        <v>9</v>
      </c>
      <c r="Q6" s="459" t="s">
        <v>8</v>
      </c>
      <c r="R6" s="362" t="s">
        <v>16</v>
      </c>
      <c r="S6" s="362"/>
      <c r="T6" s="355" t="s">
        <v>17</v>
      </c>
      <c r="U6" s="355"/>
      <c r="V6" s="352" t="s">
        <v>12</v>
      </c>
      <c r="W6" s="352" t="s">
        <v>7</v>
      </c>
      <c r="X6" s="357"/>
      <c r="Y6" s="357"/>
    </row>
    <row r="7" spans="1:25" ht="27.75" customHeight="1">
      <c r="A7" s="353"/>
      <c r="B7" s="353"/>
      <c r="C7" s="354"/>
      <c r="D7" s="353"/>
      <c r="E7" s="353"/>
      <c r="F7" s="354"/>
      <c r="G7" s="353"/>
      <c r="H7" s="358"/>
      <c r="I7" s="353"/>
      <c r="J7" s="358"/>
      <c r="K7" s="358"/>
      <c r="L7" s="353"/>
      <c r="M7" s="358"/>
      <c r="N7" s="355"/>
      <c r="O7" s="360"/>
      <c r="P7" s="361"/>
      <c r="Q7" s="459"/>
      <c r="R7" s="17" t="s">
        <v>10</v>
      </c>
      <c r="S7" s="17" t="s">
        <v>11</v>
      </c>
      <c r="T7" s="17" t="s">
        <v>10</v>
      </c>
      <c r="U7" s="17" t="s">
        <v>11</v>
      </c>
      <c r="V7" s="352"/>
      <c r="W7" s="352"/>
      <c r="X7" s="358"/>
      <c r="Y7" s="358"/>
    </row>
    <row r="8" spans="1:25" s="11" customFormat="1" ht="24.95" customHeight="1">
      <c r="A8" s="381">
        <v>1</v>
      </c>
      <c r="B8" s="385" t="s">
        <v>235</v>
      </c>
      <c r="C8" s="460" t="s">
        <v>56</v>
      </c>
      <c r="D8" s="294" t="s">
        <v>310</v>
      </c>
      <c r="E8" s="212">
        <v>1</v>
      </c>
      <c r="F8" s="304" t="s">
        <v>236</v>
      </c>
      <c r="G8" s="485" t="s">
        <v>309</v>
      </c>
      <c r="J8" s="483">
        <v>225.8</v>
      </c>
      <c r="L8" s="28"/>
      <c r="M8" s="462" t="s">
        <v>83</v>
      </c>
      <c r="N8" s="299"/>
      <c r="O8" s="308"/>
      <c r="P8" s="308"/>
      <c r="Q8" s="309">
        <v>1</v>
      </c>
      <c r="R8" s="215"/>
      <c r="S8" s="215"/>
      <c r="T8" s="215"/>
      <c r="U8" s="215"/>
      <c r="V8" s="215"/>
      <c r="W8" s="215"/>
      <c r="X8" s="215">
        <v>20.29</v>
      </c>
      <c r="Y8" s="29"/>
    </row>
    <row r="9" spans="1:25" s="11" customFormat="1" ht="24.95" customHeight="1">
      <c r="A9" s="381"/>
      <c r="B9" s="385"/>
      <c r="C9" s="461"/>
      <c r="D9" s="294" t="s">
        <v>310</v>
      </c>
      <c r="E9" s="212">
        <v>2</v>
      </c>
      <c r="F9" s="304" t="s">
        <v>237</v>
      </c>
      <c r="G9" s="486"/>
      <c r="J9" s="484"/>
      <c r="L9" s="28"/>
      <c r="M9" s="462"/>
      <c r="N9" s="299">
        <v>1</v>
      </c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9"/>
    </row>
    <row r="10" spans="1:25" s="11" customFormat="1" ht="30">
      <c r="A10" s="297">
        <v>2</v>
      </c>
      <c r="B10" s="298" t="s">
        <v>175</v>
      </c>
      <c r="C10" s="203" t="s">
        <v>56</v>
      </c>
      <c r="D10" s="203" t="s">
        <v>312</v>
      </c>
      <c r="E10" s="211">
        <v>1</v>
      </c>
      <c r="F10" s="304" t="s">
        <v>176</v>
      </c>
      <c r="G10" s="295" t="s">
        <v>311</v>
      </c>
      <c r="J10" s="244">
        <v>114.2</v>
      </c>
      <c r="L10" s="28"/>
      <c r="M10" s="300" t="s">
        <v>83</v>
      </c>
      <c r="N10" s="299">
        <v>1</v>
      </c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9"/>
    </row>
    <row r="11" spans="1:25" s="11" customFormat="1" ht="30">
      <c r="A11" s="297">
        <v>3</v>
      </c>
      <c r="B11" s="298" t="s">
        <v>238</v>
      </c>
      <c r="C11" s="208" t="s">
        <v>56</v>
      </c>
      <c r="D11" s="208" t="s">
        <v>313</v>
      </c>
      <c r="E11" s="211">
        <v>1</v>
      </c>
      <c r="F11" s="304" t="s">
        <v>239</v>
      </c>
      <c r="G11" s="295" t="s">
        <v>314</v>
      </c>
      <c r="J11" s="302">
        <v>114.27</v>
      </c>
      <c r="L11" s="28"/>
      <c r="M11" s="300" t="s">
        <v>83</v>
      </c>
      <c r="N11" s="299"/>
      <c r="O11" s="308"/>
      <c r="P11" s="309">
        <v>1</v>
      </c>
      <c r="Q11" s="215"/>
      <c r="R11" s="215"/>
      <c r="S11" s="215"/>
      <c r="T11" s="215"/>
      <c r="U11" s="215"/>
      <c r="V11" s="215"/>
      <c r="W11" s="215"/>
      <c r="X11" s="215"/>
      <c r="Y11" s="29"/>
    </row>
    <row r="12" spans="1:25" s="11" customFormat="1" ht="24.95" customHeight="1">
      <c r="A12" s="381">
        <v>4</v>
      </c>
      <c r="B12" s="385" t="s">
        <v>240</v>
      </c>
      <c r="C12" s="460" t="s">
        <v>56</v>
      </c>
      <c r="D12" s="301" t="s">
        <v>316</v>
      </c>
      <c r="E12" s="212">
        <v>1</v>
      </c>
      <c r="F12" s="304" t="s">
        <v>241</v>
      </c>
      <c r="G12" s="485" t="s">
        <v>315</v>
      </c>
      <c r="J12" s="409">
        <v>229.19</v>
      </c>
      <c r="L12" s="28"/>
      <c r="M12" s="462" t="s">
        <v>83</v>
      </c>
      <c r="N12" s="299"/>
      <c r="O12" s="308"/>
      <c r="P12" s="308"/>
      <c r="Q12" s="309">
        <v>1</v>
      </c>
      <c r="R12" s="215"/>
      <c r="S12" s="215"/>
      <c r="T12" s="215"/>
      <c r="U12" s="215"/>
      <c r="V12" s="215"/>
      <c r="W12" s="215"/>
      <c r="X12" s="409">
        <v>23.82</v>
      </c>
      <c r="Y12" s="29"/>
    </row>
    <row r="13" spans="1:25" s="11" customFormat="1" ht="24.95" customHeight="1">
      <c r="A13" s="381"/>
      <c r="B13" s="385"/>
      <c r="C13" s="461"/>
      <c r="D13" s="301" t="s">
        <v>316</v>
      </c>
      <c r="E13" s="212">
        <v>2</v>
      </c>
      <c r="F13" s="304" t="s">
        <v>242</v>
      </c>
      <c r="G13" s="486"/>
      <c r="J13" s="411"/>
      <c r="L13" s="28"/>
      <c r="M13" s="462"/>
      <c r="N13" s="299">
        <v>1</v>
      </c>
      <c r="O13" s="215"/>
      <c r="P13" s="215"/>
      <c r="Q13" s="215"/>
      <c r="R13" s="215"/>
      <c r="S13" s="215"/>
      <c r="T13" s="215"/>
      <c r="U13" s="215"/>
      <c r="V13" s="215"/>
      <c r="W13" s="215"/>
      <c r="X13" s="411"/>
      <c r="Y13" s="29"/>
    </row>
    <row r="14" spans="1:25" s="11" customFormat="1" ht="30">
      <c r="A14" s="297">
        <v>5</v>
      </c>
      <c r="B14" s="298" t="s">
        <v>177</v>
      </c>
      <c r="C14" s="460" t="s">
        <v>56</v>
      </c>
      <c r="D14" s="301" t="s">
        <v>318</v>
      </c>
      <c r="E14" s="211">
        <v>1</v>
      </c>
      <c r="F14" s="304" t="s">
        <v>178</v>
      </c>
      <c r="G14" s="295" t="s">
        <v>317</v>
      </c>
      <c r="J14" s="215">
        <v>113.32</v>
      </c>
      <c r="L14" s="28"/>
      <c r="M14" s="300" t="s">
        <v>83</v>
      </c>
      <c r="N14" s="299">
        <v>1</v>
      </c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9"/>
    </row>
    <row r="15" spans="1:25" s="11" customFormat="1" ht="24.95" customHeight="1">
      <c r="A15" s="297">
        <v>6</v>
      </c>
      <c r="B15" s="298" t="s">
        <v>179</v>
      </c>
      <c r="C15" s="466"/>
      <c r="D15" s="301" t="s">
        <v>318</v>
      </c>
      <c r="E15" s="211">
        <v>1</v>
      </c>
      <c r="F15" s="304" t="s">
        <v>180</v>
      </c>
      <c r="G15" s="296" t="s">
        <v>319</v>
      </c>
      <c r="J15" s="215">
        <v>113.32</v>
      </c>
      <c r="L15" s="28"/>
      <c r="M15" s="300" t="s">
        <v>83</v>
      </c>
      <c r="N15" s="299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9"/>
    </row>
    <row r="16" spans="1:25" s="11" customFormat="1" ht="24.95" customHeight="1">
      <c r="A16" s="297">
        <v>7</v>
      </c>
      <c r="B16" s="298" t="s">
        <v>181</v>
      </c>
      <c r="C16" s="461"/>
      <c r="D16" s="301" t="s">
        <v>318</v>
      </c>
      <c r="E16" s="211">
        <v>1</v>
      </c>
      <c r="F16" s="304" t="s">
        <v>182</v>
      </c>
      <c r="G16" s="296" t="s">
        <v>319</v>
      </c>
      <c r="J16" s="215">
        <v>113.32</v>
      </c>
      <c r="L16" s="28"/>
      <c r="M16" s="300" t="s">
        <v>83</v>
      </c>
      <c r="N16" s="299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9"/>
    </row>
    <row r="17" spans="1:25" s="11" customFormat="1" ht="45">
      <c r="A17" s="297">
        <v>8</v>
      </c>
      <c r="B17" s="298" t="s">
        <v>183</v>
      </c>
      <c r="C17" s="460" t="s">
        <v>56</v>
      </c>
      <c r="D17" s="301" t="s">
        <v>320</v>
      </c>
      <c r="E17" s="211">
        <v>1</v>
      </c>
      <c r="F17" s="304" t="s">
        <v>184</v>
      </c>
      <c r="G17" s="295" t="s">
        <v>321</v>
      </c>
      <c r="J17" s="215">
        <v>112.93</v>
      </c>
      <c r="L17" s="28"/>
      <c r="M17" s="300" t="s">
        <v>83</v>
      </c>
      <c r="N17" s="299">
        <v>1</v>
      </c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9"/>
    </row>
    <row r="18" spans="1:25" s="11" customFormat="1" ht="24.95" customHeight="1">
      <c r="A18" s="297">
        <v>9</v>
      </c>
      <c r="B18" s="298" t="s">
        <v>185</v>
      </c>
      <c r="C18" s="461"/>
      <c r="D18" s="301" t="s">
        <v>320</v>
      </c>
      <c r="E18" s="211">
        <v>1</v>
      </c>
      <c r="F18" s="304" t="s">
        <v>186</v>
      </c>
      <c r="G18" s="296" t="s">
        <v>322</v>
      </c>
      <c r="J18" s="215">
        <v>112.93</v>
      </c>
      <c r="L18" s="28"/>
      <c r="M18" s="300" t="s">
        <v>83</v>
      </c>
      <c r="N18" s="299">
        <v>1</v>
      </c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9"/>
    </row>
    <row r="19" spans="1:25" s="11" customFormat="1" ht="24.95" customHeight="1">
      <c r="A19" s="297">
        <v>10</v>
      </c>
      <c r="B19" s="298" t="s">
        <v>243</v>
      </c>
      <c r="C19" s="209" t="s">
        <v>56</v>
      </c>
      <c r="D19" s="203" t="s">
        <v>323</v>
      </c>
      <c r="E19" s="212">
        <v>1</v>
      </c>
      <c r="F19" s="304" t="s">
        <v>244</v>
      </c>
      <c r="G19" s="296" t="s">
        <v>319</v>
      </c>
      <c r="J19" s="215">
        <v>113.75</v>
      </c>
      <c r="L19" s="28"/>
      <c r="M19" s="300" t="s">
        <v>83</v>
      </c>
      <c r="N19" s="299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9"/>
    </row>
    <row r="20" spans="1:25" s="11" customFormat="1" ht="24.95" customHeight="1">
      <c r="A20" s="297">
        <v>11</v>
      </c>
      <c r="B20" s="298" t="s">
        <v>187</v>
      </c>
      <c r="C20" s="301" t="s">
        <v>56</v>
      </c>
      <c r="D20" s="301" t="s">
        <v>324</v>
      </c>
      <c r="E20" s="264">
        <v>1</v>
      </c>
      <c r="F20" s="304" t="s">
        <v>188</v>
      </c>
      <c r="G20" s="296" t="s">
        <v>319</v>
      </c>
      <c r="J20" s="215">
        <v>114.25</v>
      </c>
      <c r="L20" s="28"/>
      <c r="M20" s="300" t="s">
        <v>83</v>
      </c>
      <c r="N20" s="299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9"/>
    </row>
    <row r="21" spans="1:25">
      <c r="A21" s="349" t="s">
        <v>52</v>
      </c>
      <c r="B21" s="350"/>
      <c r="C21" s="350"/>
      <c r="D21" s="351"/>
      <c r="E21" s="26">
        <f>E9+E10+E11+E13+E14+E15+E16+E17+E18+E19+E20</f>
        <v>13</v>
      </c>
      <c r="F21" s="1"/>
      <c r="G21" s="55"/>
      <c r="H21" s="1"/>
      <c r="I21" s="1"/>
      <c r="J21" s="254">
        <f>SUM(J8:J20)</f>
        <v>1477.28</v>
      </c>
      <c r="K21" s="35"/>
      <c r="L21" s="58"/>
      <c r="M21" s="1"/>
      <c r="N21" s="255">
        <f>SUM(N8:N20)</f>
        <v>6</v>
      </c>
      <c r="O21" s="255">
        <f t="shared" ref="O21:X21" si="0">SUM(O8:O20)</f>
        <v>0</v>
      </c>
      <c r="P21" s="255">
        <f t="shared" si="0"/>
        <v>1</v>
      </c>
      <c r="Q21" s="255">
        <f t="shared" si="0"/>
        <v>2</v>
      </c>
      <c r="R21" s="255">
        <f t="shared" si="0"/>
        <v>0</v>
      </c>
      <c r="S21" s="255">
        <f t="shared" si="0"/>
        <v>0</v>
      </c>
      <c r="T21" s="255">
        <f t="shared" si="0"/>
        <v>0</v>
      </c>
      <c r="U21" s="255">
        <f t="shared" si="0"/>
        <v>0</v>
      </c>
      <c r="V21" s="255">
        <f t="shared" si="0"/>
        <v>0</v>
      </c>
      <c r="W21" s="255">
        <f t="shared" si="0"/>
        <v>0</v>
      </c>
      <c r="X21" s="255">
        <f t="shared" si="0"/>
        <v>44.11</v>
      </c>
      <c r="Y21" s="2"/>
    </row>
  </sheetData>
  <mergeCells count="45">
    <mergeCell ref="X12:X13"/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  <mergeCell ref="N6:N7"/>
    <mergeCell ref="X3:Y3"/>
    <mergeCell ref="A5:A7"/>
    <mergeCell ref="B5:B7"/>
    <mergeCell ref="C5:C7"/>
    <mergeCell ref="E5:E7"/>
    <mergeCell ref="F5:F7"/>
    <mergeCell ref="N5:W5"/>
    <mergeCell ref="M8:M9"/>
    <mergeCell ref="M12:M13"/>
    <mergeCell ref="G5:G7"/>
    <mergeCell ref="H5:H7"/>
    <mergeCell ref="J8:J9"/>
    <mergeCell ref="J12:J13"/>
    <mergeCell ref="G8:G9"/>
    <mergeCell ref="G12:G13"/>
    <mergeCell ref="I5:I7"/>
    <mergeCell ref="J5:J7"/>
    <mergeCell ref="K5:K7"/>
    <mergeCell ref="L5:L7"/>
    <mergeCell ref="M5:M7"/>
    <mergeCell ref="A21:D21"/>
    <mergeCell ref="A12:A13"/>
    <mergeCell ref="B12:B13"/>
    <mergeCell ref="C12:C13"/>
    <mergeCell ref="A8:A9"/>
    <mergeCell ref="B8:B9"/>
    <mergeCell ref="C8:C9"/>
    <mergeCell ref="C17:C18"/>
    <mergeCell ref="C14:C16"/>
  </mergeCells>
  <pageMargins left="0.5" right="0.05" top="0.5" bottom="0.5" header="0.13" footer="0.1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5"/>
  <sheetViews>
    <sheetView showGridLines="0"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9" sqref="O9"/>
    </sheetView>
  </sheetViews>
  <sheetFormatPr defaultRowHeight="15"/>
  <cols>
    <col min="1" max="1" width="6.140625" style="11" customWidth="1"/>
    <col min="2" max="2" width="9.5703125" style="4" customWidth="1"/>
    <col min="3" max="3" width="9.42578125" customWidth="1"/>
    <col min="4" max="4" width="12" style="4" customWidth="1"/>
    <col min="5" max="5" width="5.7109375" customWidth="1"/>
    <col min="6" max="6" width="29.42578125" customWidth="1"/>
    <col min="7" max="7" width="23.85546875" style="12" customWidth="1"/>
    <col min="8" max="8" width="10.140625" hidden="1" customWidth="1"/>
    <col min="9" max="9" width="2.140625" hidden="1" customWidth="1"/>
    <col min="10" max="10" width="8.85546875" style="12" customWidth="1"/>
    <col min="11" max="11" width="12.5703125" hidden="1" customWidth="1"/>
    <col min="12" max="12" width="6.28515625" customWidth="1"/>
    <col min="13" max="13" width="10.28515625" customWidth="1"/>
    <col min="14" max="14" width="3.7109375" style="11" customWidth="1"/>
    <col min="15" max="23" width="5.7109375" customWidth="1"/>
    <col min="25" max="25" width="17.28515625" customWidth="1"/>
  </cols>
  <sheetData>
    <row r="1" spans="1:25">
      <c r="A1" s="420" t="s">
        <v>18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20.25" customHeight="1">
      <c r="A2" s="475" t="str">
        <f>'Patna (West)'!A2</f>
        <v>Progress Report for the construction of SSSM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</row>
    <row r="3" spans="1:25" ht="20.100000000000001" customHeight="1">
      <c r="A3" s="496" t="s">
        <v>49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378"/>
      <c r="X3" s="379"/>
      <c r="Y3" s="380"/>
    </row>
    <row r="4" spans="1:25" ht="26.25" customHeight="1">
      <c r="A4" s="407" t="s">
        <v>79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</row>
    <row r="5" spans="1:25" ht="18" customHeight="1">
      <c r="A5" s="353" t="s">
        <v>0</v>
      </c>
      <c r="B5" s="495" t="s">
        <v>1</v>
      </c>
      <c r="C5" s="354" t="s">
        <v>2</v>
      </c>
      <c r="D5" s="495" t="s">
        <v>3</v>
      </c>
      <c r="E5" s="353" t="s">
        <v>0</v>
      </c>
      <c r="F5" s="354" t="s">
        <v>4</v>
      </c>
      <c r="G5" s="356" t="s">
        <v>5</v>
      </c>
      <c r="H5" s="356" t="s">
        <v>55</v>
      </c>
      <c r="I5" s="353" t="s">
        <v>53</v>
      </c>
      <c r="J5" s="356" t="s">
        <v>54</v>
      </c>
      <c r="K5" s="356" t="s">
        <v>31</v>
      </c>
      <c r="L5" s="353" t="s">
        <v>19</v>
      </c>
      <c r="M5" s="356" t="s">
        <v>32</v>
      </c>
      <c r="N5" s="359" t="s">
        <v>15</v>
      </c>
      <c r="O5" s="359"/>
      <c r="P5" s="359"/>
      <c r="Q5" s="359"/>
      <c r="R5" s="359"/>
      <c r="S5" s="359"/>
      <c r="T5" s="359"/>
      <c r="U5" s="359"/>
      <c r="V5" s="359"/>
      <c r="W5" s="359"/>
      <c r="X5" s="356" t="s">
        <v>20</v>
      </c>
      <c r="Y5" s="433" t="s">
        <v>13</v>
      </c>
    </row>
    <row r="6" spans="1:25" ht="20.25" customHeight="1">
      <c r="A6" s="353"/>
      <c r="B6" s="495"/>
      <c r="C6" s="354"/>
      <c r="D6" s="495"/>
      <c r="E6" s="353"/>
      <c r="F6" s="354"/>
      <c r="G6" s="357"/>
      <c r="H6" s="357"/>
      <c r="I6" s="353"/>
      <c r="J6" s="357"/>
      <c r="K6" s="357"/>
      <c r="L6" s="353"/>
      <c r="M6" s="357"/>
      <c r="N6" s="353" t="s">
        <v>6</v>
      </c>
      <c r="O6" s="360" t="s">
        <v>14</v>
      </c>
      <c r="P6" s="352" t="s">
        <v>9</v>
      </c>
      <c r="Q6" s="353" t="s">
        <v>8</v>
      </c>
      <c r="R6" s="353" t="s">
        <v>16</v>
      </c>
      <c r="S6" s="353"/>
      <c r="T6" s="353" t="s">
        <v>17</v>
      </c>
      <c r="U6" s="353"/>
      <c r="V6" s="352" t="s">
        <v>12</v>
      </c>
      <c r="W6" s="352" t="s">
        <v>7</v>
      </c>
      <c r="X6" s="357"/>
      <c r="Y6" s="434"/>
    </row>
    <row r="7" spans="1:25" ht="21.75" customHeight="1">
      <c r="A7" s="353"/>
      <c r="B7" s="495"/>
      <c r="C7" s="354"/>
      <c r="D7" s="495"/>
      <c r="E7" s="353"/>
      <c r="F7" s="354"/>
      <c r="G7" s="358"/>
      <c r="H7" s="358"/>
      <c r="I7" s="353"/>
      <c r="J7" s="358"/>
      <c r="K7" s="358"/>
      <c r="L7" s="353"/>
      <c r="M7" s="358"/>
      <c r="N7" s="353"/>
      <c r="O7" s="360"/>
      <c r="P7" s="352"/>
      <c r="Q7" s="353"/>
      <c r="R7" s="17" t="s">
        <v>10</v>
      </c>
      <c r="S7" s="17" t="s">
        <v>11</v>
      </c>
      <c r="T7" s="17" t="s">
        <v>10</v>
      </c>
      <c r="U7" s="17" t="s">
        <v>11</v>
      </c>
      <c r="V7" s="352"/>
      <c r="W7" s="352"/>
      <c r="X7" s="358"/>
      <c r="Y7" s="435"/>
    </row>
    <row r="8" spans="1:25" s="273" customFormat="1">
      <c r="A8" s="268"/>
      <c r="B8" s="279"/>
      <c r="C8" s="279"/>
      <c r="D8" s="119"/>
      <c r="E8" s="108"/>
      <c r="F8" s="280"/>
      <c r="G8" s="274"/>
      <c r="H8" s="268"/>
      <c r="J8" s="268"/>
      <c r="K8" s="119"/>
      <c r="L8" s="119"/>
      <c r="M8" s="119"/>
      <c r="N8" s="120"/>
      <c r="O8" s="118"/>
      <c r="P8" s="118"/>
      <c r="Q8" s="118"/>
      <c r="R8" s="118"/>
      <c r="S8" s="118"/>
      <c r="T8" s="118"/>
      <c r="U8" s="118"/>
      <c r="V8" s="118"/>
      <c r="W8" s="118"/>
      <c r="X8" s="268"/>
      <c r="Y8" s="119"/>
    </row>
    <row r="9" spans="1:25" s="286" customFormat="1" ht="15.75">
      <c r="A9" s="108"/>
      <c r="B9" s="280"/>
      <c r="C9" s="281"/>
      <c r="D9" s="281"/>
      <c r="E9" s="65"/>
      <c r="F9" s="282"/>
      <c r="G9" s="283"/>
      <c r="H9" s="281"/>
      <c r="I9" s="281"/>
      <c r="J9" s="284"/>
      <c r="K9" s="281"/>
      <c r="L9" s="281"/>
      <c r="M9" s="268"/>
      <c r="N9" s="268"/>
      <c r="O9" s="131"/>
      <c r="P9" s="131"/>
      <c r="Q9" s="131"/>
      <c r="R9" s="131"/>
      <c r="S9" s="131"/>
      <c r="T9" s="131"/>
      <c r="U9" s="131"/>
      <c r="V9" s="118"/>
      <c r="W9" s="285"/>
    </row>
    <row r="10" spans="1:25" s="273" customFormat="1">
      <c r="A10" s="268"/>
      <c r="B10" s="279"/>
      <c r="C10" s="279"/>
      <c r="D10" s="119"/>
      <c r="E10" s="108"/>
      <c r="F10" s="280"/>
      <c r="G10" s="280"/>
      <c r="H10" s="271"/>
      <c r="J10" s="268"/>
      <c r="K10" s="119"/>
      <c r="L10" s="119"/>
      <c r="M10" s="119"/>
      <c r="N10" s="120"/>
      <c r="O10" s="118"/>
      <c r="P10" s="118"/>
      <c r="Q10" s="118"/>
      <c r="R10" s="118"/>
      <c r="S10" s="118"/>
      <c r="T10" s="118"/>
      <c r="U10" s="118"/>
      <c r="V10" s="118"/>
      <c r="W10" s="118"/>
      <c r="X10" s="268"/>
      <c r="Y10" s="119"/>
    </row>
    <row r="11" spans="1:25" s="289" customFormat="1" ht="15.75">
      <c r="A11" s="489"/>
      <c r="B11" s="490"/>
      <c r="C11" s="491"/>
      <c r="D11" s="287"/>
      <c r="E11" s="275"/>
      <c r="F11" s="288"/>
      <c r="G11" s="492"/>
      <c r="J11" s="493"/>
      <c r="K11" s="119"/>
      <c r="L11" s="119"/>
      <c r="M11" s="119"/>
      <c r="N11" s="120"/>
      <c r="O11" s="118"/>
      <c r="P11" s="118"/>
      <c r="Q11" s="118"/>
      <c r="R11" s="118"/>
      <c r="S11" s="118"/>
      <c r="T11" s="118"/>
      <c r="U11" s="118"/>
      <c r="V11" s="118"/>
      <c r="W11" s="118"/>
      <c r="X11" s="268"/>
      <c r="Y11" s="119"/>
    </row>
    <row r="12" spans="1:25" s="273" customFormat="1" ht="15.75">
      <c r="A12" s="489"/>
      <c r="B12" s="490"/>
      <c r="C12" s="491"/>
      <c r="D12" s="287"/>
      <c r="E12" s="275"/>
      <c r="F12" s="288"/>
      <c r="G12" s="492"/>
      <c r="J12" s="494"/>
      <c r="K12" s="119"/>
      <c r="L12" s="119"/>
      <c r="M12" s="119"/>
      <c r="N12" s="120"/>
      <c r="O12" s="118"/>
      <c r="P12" s="118"/>
      <c r="Q12" s="118"/>
      <c r="R12" s="118"/>
      <c r="S12" s="118"/>
      <c r="T12" s="118"/>
      <c r="U12" s="118"/>
      <c r="V12" s="118"/>
      <c r="W12" s="118"/>
      <c r="X12" s="268"/>
      <c r="Y12" s="119"/>
    </row>
    <row r="13" spans="1:25" s="273" customFormat="1" ht="15.75">
      <c r="A13" s="493"/>
      <c r="B13" s="490"/>
      <c r="C13" s="491"/>
      <c r="D13" s="287"/>
      <c r="E13" s="275"/>
      <c r="F13" s="288"/>
      <c r="G13" s="492"/>
      <c r="J13" s="493"/>
      <c r="K13" s="119"/>
      <c r="L13" s="119"/>
      <c r="M13" s="119"/>
      <c r="N13" s="120"/>
      <c r="O13" s="118"/>
      <c r="P13" s="118"/>
      <c r="Q13" s="118"/>
      <c r="R13" s="118"/>
      <c r="S13" s="118"/>
      <c r="T13" s="118"/>
      <c r="U13" s="118"/>
      <c r="V13" s="118"/>
      <c r="W13" s="118"/>
      <c r="X13" s="268"/>
      <c r="Y13" s="119"/>
    </row>
    <row r="14" spans="1:25" s="273" customFormat="1" ht="15.75">
      <c r="A14" s="494"/>
      <c r="B14" s="490"/>
      <c r="C14" s="491"/>
      <c r="D14" s="287"/>
      <c r="E14" s="275"/>
      <c r="F14" s="288"/>
      <c r="G14" s="492"/>
      <c r="J14" s="494"/>
      <c r="K14" s="119"/>
      <c r="L14" s="119"/>
      <c r="M14" s="119"/>
      <c r="N14" s="120"/>
      <c r="O14" s="118"/>
      <c r="P14" s="118"/>
      <c r="Q14" s="118"/>
      <c r="R14" s="118"/>
      <c r="S14" s="118"/>
      <c r="T14" s="118"/>
      <c r="U14" s="118"/>
      <c r="V14" s="118"/>
      <c r="W14" s="118"/>
      <c r="X14" s="268"/>
      <c r="Y14" s="119"/>
    </row>
    <row r="15" spans="1:25">
      <c r="A15" s="349" t="s">
        <v>52</v>
      </c>
      <c r="B15" s="350"/>
      <c r="C15" s="350"/>
      <c r="D15" s="351"/>
      <c r="E15" s="26">
        <v>0</v>
      </c>
      <c r="F15" s="1"/>
      <c r="G15" s="55"/>
      <c r="J15" s="101">
        <f>SUM(J8:J14)</f>
        <v>0</v>
      </c>
      <c r="K15" s="1"/>
      <c r="L15" s="1"/>
      <c r="M15" s="1"/>
      <c r="N15" s="26">
        <f t="shared" ref="N15:X15" si="0">SUM(N8:N14)</f>
        <v>0</v>
      </c>
      <c r="O15" s="26">
        <f t="shared" si="0"/>
        <v>0</v>
      </c>
      <c r="P15" s="26">
        <f t="shared" si="0"/>
        <v>0</v>
      </c>
      <c r="Q15" s="26">
        <f t="shared" si="0"/>
        <v>0</v>
      </c>
      <c r="R15" s="26">
        <f t="shared" si="0"/>
        <v>0</v>
      </c>
      <c r="S15" s="26">
        <f t="shared" si="0"/>
        <v>0</v>
      </c>
      <c r="T15" s="26">
        <f t="shared" si="0"/>
        <v>0</v>
      </c>
      <c r="U15" s="26">
        <f t="shared" si="0"/>
        <v>0</v>
      </c>
      <c r="V15" s="26">
        <f t="shared" si="0"/>
        <v>0</v>
      </c>
      <c r="W15" s="26">
        <f t="shared" si="0"/>
        <v>0</v>
      </c>
      <c r="X15" s="26">
        <f t="shared" si="0"/>
        <v>0</v>
      </c>
      <c r="Y15" s="1"/>
    </row>
  </sheetData>
  <mergeCells count="40">
    <mergeCell ref="J11:J12"/>
    <mergeCell ref="J13:J14"/>
    <mergeCell ref="A1:Y1"/>
    <mergeCell ref="L5:L7"/>
    <mergeCell ref="M5:M7"/>
    <mergeCell ref="N5:W5"/>
    <mergeCell ref="D5:D7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A15:D15"/>
    <mergeCell ref="A11:A12"/>
    <mergeCell ref="B11:B12"/>
    <mergeCell ref="C11:C12"/>
    <mergeCell ref="G11:G12"/>
    <mergeCell ref="A13:A14"/>
    <mergeCell ref="B13:B14"/>
    <mergeCell ref="C13:C14"/>
    <mergeCell ref="G13:G14"/>
  </mergeCells>
  <pageMargins left="0.15748031496063" right="0.15" top="0.118110236220472" bottom="0.15748031496063" header="0.118110236220472" footer="0.118110236220472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2"/>
  <sheetViews>
    <sheetView topLeftCell="A82" workbookViewId="0">
      <selection activeCell="D7" sqref="D7"/>
    </sheetView>
  </sheetViews>
  <sheetFormatPr defaultRowHeight="15"/>
  <cols>
    <col min="1" max="1" width="4" customWidth="1"/>
    <col min="2" max="2" width="10.85546875" customWidth="1"/>
    <col min="3" max="4" width="10.42578125" customWidth="1"/>
    <col min="5" max="5" width="6.140625" style="11" customWidth="1"/>
    <col min="6" max="6" width="29.85546875" customWidth="1"/>
    <col min="7" max="7" width="6.5703125" style="84" bestFit="1" customWidth="1"/>
    <col min="11" max="11" width="11.85546875" customWidth="1"/>
    <col min="13" max="13" width="22.7109375" customWidth="1"/>
  </cols>
  <sheetData>
    <row r="1" spans="1:10" ht="17.25" customHeight="1">
      <c r="A1" s="229">
        <v>1</v>
      </c>
      <c r="B1" s="230" t="s">
        <v>80</v>
      </c>
      <c r="C1" s="503" t="s">
        <v>81</v>
      </c>
      <c r="D1" s="231"/>
      <c r="E1" s="232">
        <v>1</v>
      </c>
      <c r="F1" s="243" t="s">
        <v>82</v>
      </c>
      <c r="G1" s="233">
        <v>115.71</v>
      </c>
      <c r="H1" s="209" t="s">
        <v>83</v>
      </c>
      <c r="I1" s="201">
        <f>COUNTIF(B$1:B$91,B1)</f>
        <v>1</v>
      </c>
      <c r="J1" s="202">
        <f t="shared" ref="J1:J32" si="0">COUNTIF(F$1:F$91,F1)</f>
        <v>1</v>
      </c>
    </row>
    <row r="2" spans="1:10" ht="16.5">
      <c r="A2" s="229">
        <v>2</v>
      </c>
      <c r="B2" s="230" t="s">
        <v>84</v>
      </c>
      <c r="C2" s="509"/>
      <c r="D2" s="234"/>
      <c r="E2" s="232">
        <v>1</v>
      </c>
      <c r="F2" s="243" t="s">
        <v>85</v>
      </c>
      <c r="G2" s="233">
        <v>115.71</v>
      </c>
      <c r="H2" s="209" t="s">
        <v>83</v>
      </c>
      <c r="I2" s="202">
        <f t="shared" ref="I2:I65" si="1">COUNTIF(B$1:B$91,B2)</f>
        <v>1</v>
      </c>
      <c r="J2" s="202">
        <f t="shared" si="0"/>
        <v>1</v>
      </c>
    </row>
    <row r="3" spans="1:10" ht="16.5">
      <c r="A3" s="229">
        <v>3</v>
      </c>
      <c r="B3" s="230" t="s">
        <v>86</v>
      </c>
      <c r="C3" s="504"/>
      <c r="D3" s="235"/>
      <c r="E3" s="232">
        <v>1</v>
      </c>
      <c r="F3" s="243" t="s">
        <v>87</v>
      </c>
      <c r="G3" s="233">
        <v>115.71</v>
      </c>
      <c r="H3" s="209" t="s">
        <v>83</v>
      </c>
      <c r="I3" s="202">
        <f t="shared" si="1"/>
        <v>1</v>
      </c>
      <c r="J3" s="202">
        <f t="shared" si="0"/>
        <v>1</v>
      </c>
    </row>
    <row r="4" spans="1:10" ht="17.25" customHeight="1">
      <c r="A4" s="229">
        <v>4</v>
      </c>
      <c r="B4" s="230" t="s">
        <v>88</v>
      </c>
      <c r="C4" s="503" t="s">
        <v>81</v>
      </c>
      <c r="D4" s="231"/>
      <c r="E4" s="232">
        <v>1</v>
      </c>
      <c r="F4" s="243" t="s">
        <v>89</v>
      </c>
      <c r="G4" s="233">
        <v>115.34</v>
      </c>
      <c r="H4" s="209" t="s">
        <v>83</v>
      </c>
      <c r="I4" s="202">
        <f t="shared" si="1"/>
        <v>1</v>
      </c>
      <c r="J4" s="202">
        <f t="shared" si="0"/>
        <v>1</v>
      </c>
    </row>
    <row r="5" spans="1:10" ht="17.25" customHeight="1">
      <c r="A5" s="229">
        <v>5</v>
      </c>
      <c r="B5" s="230" t="s">
        <v>90</v>
      </c>
      <c r="C5" s="509"/>
      <c r="D5" s="234"/>
      <c r="E5" s="232">
        <v>1</v>
      </c>
      <c r="F5" s="243" t="s">
        <v>91</v>
      </c>
      <c r="G5" s="233">
        <v>115.34</v>
      </c>
      <c r="H5" s="209" t="s">
        <v>83</v>
      </c>
      <c r="I5" s="202">
        <f t="shared" si="1"/>
        <v>1</v>
      </c>
      <c r="J5" s="202">
        <f t="shared" si="0"/>
        <v>1</v>
      </c>
    </row>
    <row r="6" spans="1:10" ht="16.5">
      <c r="A6" s="229">
        <v>6</v>
      </c>
      <c r="B6" s="230" t="s">
        <v>92</v>
      </c>
      <c r="C6" s="504"/>
      <c r="D6" s="235"/>
      <c r="E6" s="232">
        <v>1</v>
      </c>
      <c r="F6" s="243" t="s">
        <v>93</v>
      </c>
      <c r="G6" s="233">
        <v>115.34</v>
      </c>
      <c r="H6" s="209" t="s">
        <v>83</v>
      </c>
      <c r="I6" s="202">
        <f t="shared" si="1"/>
        <v>1</v>
      </c>
      <c r="J6" s="202">
        <f t="shared" si="0"/>
        <v>1</v>
      </c>
    </row>
    <row r="7" spans="1:10" ht="16.5">
      <c r="A7" s="229">
        <v>7</v>
      </c>
      <c r="B7" s="230" t="s">
        <v>94</v>
      </c>
      <c r="C7" s="503" t="s">
        <v>81</v>
      </c>
      <c r="D7" s="231"/>
      <c r="E7" s="232">
        <v>1</v>
      </c>
      <c r="F7" s="243" t="s">
        <v>95</v>
      </c>
      <c r="G7" s="233">
        <v>112.5</v>
      </c>
      <c r="H7" s="209" t="s">
        <v>83</v>
      </c>
      <c r="I7" s="202">
        <f t="shared" si="1"/>
        <v>1</v>
      </c>
      <c r="J7" s="202">
        <f t="shared" si="0"/>
        <v>1</v>
      </c>
    </row>
    <row r="8" spans="1:10" ht="17.25" customHeight="1">
      <c r="A8" s="229">
        <v>8</v>
      </c>
      <c r="B8" s="230" t="s">
        <v>96</v>
      </c>
      <c r="C8" s="504"/>
      <c r="D8" s="235"/>
      <c r="E8" s="232">
        <v>1</v>
      </c>
      <c r="F8" s="243" t="s">
        <v>97</v>
      </c>
      <c r="G8" s="233">
        <v>112.5</v>
      </c>
      <c r="H8" s="209" t="s">
        <v>83</v>
      </c>
      <c r="I8" s="202">
        <f t="shared" si="1"/>
        <v>1</v>
      </c>
      <c r="J8" s="202">
        <f t="shared" si="0"/>
        <v>1</v>
      </c>
    </row>
    <row r="9" spans="1:10" ht="17.25" customHeight="1">
      <c r="A9" s="229">
        <v>9</v>
      </c>
      <c r="B9" s="230" t="s">
        <v>98</v>
      </c>
      <c r="C9" s="503" t="s">
        <v>81</v>
      </c>
      <c r="D9" s="231"/>
      <c r="E9" s="232">
        <v>1</v>
      </c>
      <c r="F9" s="243" t="s">
        <v>99</v>
      </c>
      <c r="G9" s="233">
        <v>112.57</v>
      </c>
      <c r="H9" s="209" t="s">
        <v>83</v>
      </c>
      <c r="I9" s="202">
        <f t="shared" si="1"/>
        <v>1</v>
      </c>
      <c r="J9" s="202">
        <f t="shared" si="0"/>
        <v>1</v>
      </c>
    </row>
    <row r="10" spans="1:10" ht="17.25" customHeight="1">
      <c r="A10" s="229">
        <v>10</v>
      </c>
      <c r="B10" s="230" t="s">
        <v>100</v>
      </c>
      <c r="C10" s="504"/>
      <c r="D10" s="235"/>
      <c r="E10" s="232">
        <v>1</v>
      </c>
      <c r="F10" s="243" t="s">
        <v>101</v>
      </c>
      <c r="G10" s="233">
        <v>112.57</v>
      </c>
      <c r="H10" s="209" t="s">
        <v>83</v>
      </c>
      <c r="I10" s="202">
        <f t="shared" si="1"/>
        <v>1</v>
      </c>
      <c r="J10" s="202">
        <f t="shared" si="0"/>
        <v>1</v>
      </c>
    </row>
    <row r="11" spans="1:10" ht="17.25" customHeight="1">
      <c r="A11" s="229">
        <v>11</v>
      </c>
      <c r="B11" s="230" t="s">
        <v>102</v>
      </c>
      <c r="C11" s="503" t="s">
        <v>103</v>
      </c>
      <c r="D11" s="231"/>
      <c r="E11" s="232">
        <v>1</v>
      </c>
      <c r="F11" s="243" t="s">
        <v>104</v>
      </c>
      <c r="G11" s="233">
        <v>114</v>
      </c>
      <c r="H11" s="209" t="s">
        <v>83</v>
      </c>
      <c r="I11" s="202">
        <f t="shared" si="1"/>
        <v>1</v>
      </c>
      <c r="J11" s="202">
        <f t="shared" si="0"/>
        <v>1</v>
      </c>
    </row>
    <row r="12" spans="1:10" ht="17.25" customHeight="1">
      <c r="A12" s="229">
        <v>12</v>
      </c>
      <c r="B12" s="230" t="s">
        <v>105</v>
      </c>
      <c r="C12" s="509"/>
      <c r="D12" s="234"/>
      <c r="E12" s="232">
        <v>1</v>
      </c>
      <c r="F12" s="243" t="s">
        <v>106</v>
      </c>
      <c r="G12" s="233">
        <v>114</v>
      </c>
      <c r="H12" s="209" t="s">
        <v>83</v>
      </c>
      <c r="I12" s="202">
        <f t="shared" si="1"/>
        <v>1</v>
      </c>
      <c r="J12" s="202">
        <f t="shared" si="0"/>
        <v>1</v>
      </c>
    </row>
    <row r="13" spans="1:10" ht="16.5">
      <c r="A13" s="229">
        <v>13</v>
      </c>
      <c r="B13" s="259" t="s">
        <v>107</v>
      </c>
      <c r="C13" s="504"/>
      <c r="D13" s="235"/>
      <c r="E13" s="232">
        <v>1</v>
      </c>
      <c r="F13" s="243" t="s">
        <v>108</v>
      </c>
      <c r="G13" s="233">
        <v>114</v>
      </c>
      <c r="H13" s="209" t="s">
        <v>83</v>
      </c>
      <c r="I13" s="202">
        <f t="shared" si="1"/>
        <v>1</v>
      </c>
      <c r="J13" s="202">
        <f t="shared" si="0"/>
        <v>1</v>
      </c>
    </row>
    <row r="14" spans="1:10" ht="17.25" customHeight="1">
      <c r="A14" s="229">
        <v>14</v>
      </c>
      <c r="B14" s="230" t="s">
        <v>109</v>
      </c>
      <c r="C14" s="503" t="s">
        <v>103</v>
      </c>
      <c r="D14" s="231"/>
      <c r="E14" s="232">
        <v>1</v>
      </c>
      <c r="F14" s="243" t="s">
        <v>110</v>
      </c>
      <c r="G14" s="233">
        <v>111.74</v>
      </c>
      <c r="H14" s="209" t="s">
        <v>83</v>
      </c>
      <c r="I14" s="202">
        <f t="shared" si="1"/>
        <v>1</v>
      </c>
      <c r="J14" s="202">
        <f t="shared" si="0"/>
        <v>1</v>
      </c>
    </row>
    <row r="15" spans="1:10" ht="17.25" customHeight="1">
      <c r="A15" s="229">
        <v>15</v>
      </c>
      <c r="B15" s="230" t="s">
        <v>111</v>
      </c>
      <c r="C15" s="509"/>
      <c r="D15" s="234"/>
      <c r="E15" s="232">
        <v>1</v>
      </c>
      <c r="F15" s="243" t="s">
        <v>112</v>
      </c>
      <c r="G15" s="233">
        <v>111.74</v>
      </c>
      <c r="H15" s="209" t="s">
        <v>83</v>
      </c>
      <c r="I15" s="202">
        <f t="shared" si="1"/>
        <v>1</v>
      </c>
      <c r="J15" s="202">
        <f t="shared" si="0"/>
        <v>1</v>
      </c>
    </row>
    <row r="16" spans="1:10" ht="17.25" customHeight="1">
      <c r="A16" s="229">
        <v>16</v>
      </c>
      <c r="B16" s="230" t="s">
        <v>113</v>
      </c>
      <c r="C16" s="504"/>
      <c r="D16" s="235"/>
      <c r="E16" s="232">
        <v>1</v>
      </c>
      <c r="F16" s="243" t="s">
        <v>114</v>
      </c>
      <c r="G16" s="233">
        <v>111.74</v>
      </c>
      <c r="H16" s="209" t="s">
        <v>83</v>
      </c>
      <c r="I16" s="202">
        <f t="shared" si="1"/>
        <v>1</v>
      </c>
      <c r="J16" s="202">
        <f t="shared" si="0"/>
        <v>1</v>
      </c>
    </row>
    <row r="17" spans="1:10" ht="17.25" customHeight="1">
      <c r="A17" s="229">
        <v>17</v>
      </c>
      <c r="B17" s="230" t="s">
        <v>115</v>
      </c>
      <c r="C17" s="503" t="s">
        <v>103</v>
      </c>
      <c r="D17" s="231"/>
      <c r="E17" s="232">
        <v>1</v>
      </c>
      <c r="F17" s="243" t="s">
        <v>116</v>
      </c>
      <c r="G17" s="233">
        <v>112.99</v>
      </c>
      <c r="H17" s="209" t="s">
        <v>83</v>
      </c>
      <c r="I17" s="202">
        <f t="shared" si="1"/>
        <v>1</v>
      </c>
      <c r="J17" s="202">
        <f t="shared" si="0"/>
        <v>1</v>
      </c>
    </row>
    <row r="18" spans="1:10" ht="17.25" customHeight="1">
      <c r="A18" s="229">
        <v>18</v>
      </c>
      <c r="B18" s="230" t="s">
        <v>117</v>
      </c>
      <c r="C18" s="509"/>
      <c r="D18" s="234"/>
      <c r="E18" s="232">
        <v>1</v>
      </c>
      <c r="F18" s="243" t="s">
        <v>118</v>
      </c>
      <c r="G18" s="233">
        <v>112.99</v>
      </c>
      <c r="H18" s="209" t="s">
        <v>83</v>
      </c>
      <c r="I18" s="202">
        <f t="shared" si="1"/>
        <v>1</v>
      </c>
      <c r="J18" s="202">
        <f t="shared" si="0"/>
        <v>1</v>
      </c>
    </row>
    <row r="19" spans="1:10" ht="17.25" customHeight="1">
      <c r="A19" s="229">
        <v>19</v>
      </c>
      <c r="B19" s="230" t="s">
        <v>119</v>
      </c>
      <c r="C19" s="509"/>
      <c r="D19" s="234"/>
      <c r="E19" s="232">
        <v>1</v>
      </c>
      <c r="F19" s="243" t="s">
        <v>120</v>
      </c>
      <c r="G19" s="233">
        <v>112.99</v>
      </c>
      <c r="H19" s="209" t="s">
        <v>83</v>
      </c>
      <c r="I19" s="202">
        <f t="shared" si="1"/>
        <v>1</v>
      </c>
      <c r="J19" s="202">
        <f t="shared" si="0"/>
        <v>1</v>
      </c>
    </row>
    <row r="20" spans="1:10" ht="17.25" customHeight="1">
      <c r="A20" s="229">
        <v>20</v>
      </c>
      <c r="B20" s="230" t="s">
        <v>121</v>
      </c>
      <c r="C20" s="509"/>
      <c r="D20" s="234"/>
      <c r="E20" s="232">
        <v>1</v>
      </c>
      <c r="F20" s="243" t="s">
        <v>122</v>
      </c>
      <c r="G20" s="233">
        <v>112.99</v>
      </c>
      <c r="H20" s="209" t="s">
        <v>83</v>
      </c>
      <c r="I20" s="202">
        <f t="shared" si="1"/>
        <v>1</v>
      </c>
      <c r="J20" s="202">
        <f t="shared" si="0"/>
        <v>1</v>
      </c>
    </row>
    <row r="21" spans="1:10" ht="17.25" customHeight="1">
      <c r="A21" s="229">
        <v>21</v>
      </c>
      <c r="B21" s="230" t="s">
        <v>123</v>
      </c>
      <c r="C21" s="509"/>
      <c r="D21" s="234"/>
      <c r="E21" s="232">
        <v>1</v>
      </c>
      <c r="F21" s="243" t="s">
        <v>124</v>
      </c>
      <c r="G21" s="233">
        <v>112.99</v>
      </c>
      <c r="H21" s="209" t="s">
        <v>83</v>
      </c>
      <c r="I21" s="202">
        <f t="shared" si="1"/>
        <v>1</v>
      </c>
      <c r="J21" s="202">
        <f t="shared" si="0"/>
        <v>1</v>
      </c>
    </row>
    <row r="22" spans="1:10" ht="17.25" customHeight="1">
      <c r="A22" s="229">
        <v>22</v>
      </c>
      <c r="B22" s="230" t="s">
        <v>125</v>
      </c>
      <c r="C22" s="504"/>
      <c r="D22" s="235"/>
      <c r="E22" s="232">
        <v>1</v>
      </c>
      <c r="F22" s="243" t="s">
        <v>126</v>
      </c>
      <c r="G22" s="233">
        <v>112.99</v>
      </c>
      <c r="H22" s="209" t="s">
        <v>83</v>
      </c>
      <c r="I22" s="202">
        <f t="shared" si="1"/>
        <v>1</v>
      </c>
      <c r="J22" s="202">
        <f t="shared" si="0"/>
        <v>1</v>
      </c>
    </row>
    <row r="23" spans="1:10" ht="17.25" customHeight="1">
      <c r="A23" s="229">
        <v>23</v>
      </c>
      <c r="B23" s="230" t="s">
        <v>127</v>
      </c>
      <c r="C23" s="503" t="s">
        <v>103</v>
      </c>
      <c r="D23" s="231"/>
      <c r="E23" s="232">
        <v>1</v>
      </c>
      <c r="F23" s="243" t="s">
        <v>128</v>
      </c>
      <c r="G23" s="233">
        <v>112.25</v>
      </c>
      <c r="H23" s="209" t="s">
        <v>83</v>
      </c>
      <c r="I23" s="202">
        <f t="shared" si="1"/>
        <v>1</v>
      </c>
      <c r="J23" s="202">
        <f t="shared" si="0"/>
        <v>1</v>
      </c>
    </row>
    <row r="24" spans="1:10" ht="16.5">
      <c r="A24" s="229">
        <v>24</v>
      </c>
      <c r="B24" s="230" t="s">
        <v>129</v>
      </c>
      <c r="C24" s="509"/>
      <c r="D24" s="234"/>
      <c r="E24" s="232">
        <v>1</v>
      </c>
      <c r="F24" s="243" t="s">
        <v>130</v>
      </c>
      <c r="G24" s="233">
        <v>112.25</v>
      </c>
      <c r="H24" s="460" t="s">
        <v>83</v>
      </c>
      <c r="I24" s="202">
        <f t="shared" si="1"/>
        <v>1</v>
      </c>
      <c r="J24" s="202">
        <f t="shared" si="0"/>
        <v>1</v>
      </c>
    </row>
    <row r="25" spans="1:10" ht="15" customHeight="1">
      <c r="A25" s="229">
        <v>25</v>
      </c>
      <c r="B25" s="230" t="s">
        <v>131</v>
      </c>
      <c r="C25" s="504"/>
      <c r="D25" s="235"/>
      <c r="E25" s="232">
        <v>1</v>
      </c>
      <c r="F25" s="243" t="s">
        <v>132</v>
      </c>
      <c r="G25" s="233">
        <v>112.25</v>
      </c>
      <c r="H25" s="461"/>
      <c r="I25" s="202">
        <f t="shared" si="1"/>
        <v>1</v>
      </c>
      <c r="J25" s="202">
        <f t="shared" si="0"/>
        <v>1</v>
      </c>
    </row>
    <row r="26" spans="1:10" ht="17.25" customHeight="1">
      <c r="A26" s="229">
        <v>26</v>
      </c>
      <c r="B26" s="230" t="s">
        <v>133</v>
      </c>
      <c r="C26" s="503" t="s">
        <v>134</v>
      </c>
      <c r="D26" s="231"/>
      <c r="E26" s="232">
        <v>1</v>
      </c>
      <c r="F26" s="243" t="s">
        <v>135</v>
      </c>
      <c r="G26" s="233">
        <v>115.98</v>
      </c>
      <c r="H26" s="209" t="s">
        <v>83</v>
      </c>
      <c r="I26" s="202">
        <f t="shared" si="1"/>
        <v>1</v>
      </c>
      <c r="J26" s="202">
        <f t="shared" si="0"/>
        <v>1</v>
      </c>
    </row>
    <row r="27" spans="1:10" ht="17.25" customHeight="1">
      <c r="A27" s="229">
        <v>27</v>
      </c>
      <c r="B27" s="230" t="s">
        <v>136</v>
      </c>
      <c r="C27" s="509"/>
      <c r="D27" s="234"/>
      <c r="E27" s="232">
        <v>1</v>
      </c>
      <c r="F27" s="243" t="s">
        <v>137</v>
      </c>
      <c r="G27" s="233">
        <v>115.98</v>
      </c>
      <c r="H27" s="209" t="s">
        <v>83</v>
      </c>
      <c r="I27" s="202">
        <f t="shared" si="1"/>
        <v>1</v>
      </c>
      <c r="J27" s="202">
        <f t="shared" si="0"/>
        <v>1</v>
      </c>
    </row>
    <row r="28" spans="1:10" ht="16.5">
      <c r="A28" s="229">
        <v>28</v>
      </c>
      <c r="B28" s="230" t="s">
        <v>138</v>
      </c>
      <c r="C28" s="504"/>
      <c r="D28" s="235"/>
      <c r="E28" s="232">
        <v>1</v>
      </c>
      <c r="F28" s="243" t="s">
        <v>139</v>
      </c>
      <c r="G28" s="233">
        <v>115.98</v>
      </c>
      <c r="H28" s="209" t="s">
        <v>83</v>
      </c>
      <c r="I28" s="202">
        <f t="shared" si="1"/>
        <v>1</v>
      </c>
      <c r="J28" s="202">
        <f t="shared" si="0"/>
        <v>1</v>
      </c>
    </row>
    <row r="29" spans="1:10" ht="16.5" customHeight="1">
      <c r="A29" s="229">
        <v>29</v>
      </c>
      <c r="B29" s="230" t="s">
        <v>140</v>
      </c>
      <c r="C29" s="503" t="s">
        <v>134</v>
      </c>
      <c r="D29" s="231"/>
      <c r="E29" s="232">
        <v>1</v>
      </c>
      <c r="F29" s="243" t="s">
        <v>141</v>
      </c>
      <c r="G29" s="233">
        <v>115.98</v>
      </c>
      <c r="H29" s="209" t="s">
        <v>83</v>
      </c>
      <c r="I29" s="202">
        <f t="shared" si="1"/>
        <v>1</v>
      </c>
      <c r="J29" s="202">
        <f t="shared" si="0"/>
        <v>1</v>
      </c>
    </row>
    <row r="30" spans="1:10" ht="17.25" customHeight="1">
      <c r="A30" s="229">
        <v>30</v>
      </c>
      <c r="B30" s="230" t="s">
        <v>142</v>
      </c>
      <c r="C30" s="509"/>
      <c r="D30" s="234"/>
      <c r="E30" s="232">
        <v>1</v>
      </c>
      <c r="F30" s="243" t="s">
        <v>143</v>
      </c>
      <c r="G30" s="233">
        <v>115.98</v>
      </c>
      <c r="H30" s="209" t="s">
        <v>83</v>
      </c>
      <c r="I30" s="202">
        <f t="shared" si="1"/>
        <v>1</v>
      </c>
      <c r="J30" s="202">
        <f t="shared" si="0"/>
        <v>1</v>
      </c>
    </row>
    <row r="31" spans="1:10" ht="17.25" customHeight="1">
      <c r="A31" s="229">
        <v>31</v>
      </c>
      <c r="B31" s="230" t="s">
        <v>144</v>
      </c>
      <c r="C31" s="509"/>
      <c r="D31" s="234"/>
      <c r="E31" s="232">
        <v>1</v>
      </c>
      <c r="F31" s="243" t="s">
        <v>145</v>
      </c>
      <c r="G31" s="233">
        <v>115.98</v>
      </c>
      <c r="H31" s="460" t="s">
        <v>83</v>
      </c>
      <c r="I31" s="202">
        <f t="shared" si="1"/>
        <v>1</v>
      </c>
      <c r="J31" s="202">
        <f t="shared" si="0"/>
        <v>1</v>
      </c>
    </row>
    <row r="32" spans="1:10" ht="17.25" customHeight="1">
      <c r="A32" s="229">
        <v>32</v>
      </c>
      <c r="B32" s="230" t="s">
        <v>146</v>
      </c>
      <c r="C32" s="504"/>
      <c r="D32" s="235"/>
      <c r="E32" s="232">
        <v>1</v>
      </c>
      <c r="F32" s="243" t="s">
        <v>147</v>
      </c>
      <c r="G32" s="233">
        <v>115.98</v>
      </c>
      <c r="H32" s="461"/>
      <c r="I32" s="202">
        <f t="shared" si="1"/>
        <v>1</v>
      </c>
      <c r="J32" s="202">
        <f t="shared" si="0"/>
        <v>1</v>
      </c>
    </row>
    <row r="33" spans="1:10" ht="17.25" customHeight="1">
      <c r="A33" s="229">
        <v>33</v>
      </c>
      <c r="B33" s="230" t="s">
        <v>148</v>
      </c>
      <c r="C33" s="503" t="s">
        <v>134</v>
      </c>
      <c r="D33" s="231"/>
      <c r="E33" s="232">
        <v>1</v>
      </c>
      <c r="F33" s="243" t="s">
        <v>149</v>
      </c>
      <c r="G33" s="236">
        <v>115.55</v>
      </c>
      <c r="H33" s="209" t="s">
        <v>83</v>
      </c>
      <c r="I33" s="202">
        <f t="shared" si="1"/>
        <v>1</v>
      </c>
      <c r="J33" s="202">
        <f t="shared" ref="J33:J64" si="2">COUNTIF(F$1:F$91,F33)</f>
        <v>1</v>
      </c>
    </row>
    <row r="34" spans="1:10" ht="16.5">
      <c r="A34" s="229">
        <v>34</v>
      </c>
      <c r="B34" s="237" t="s">
        <v>150</v>
      </c>
      <c r="C34" s="509"/>
      <c r="D34" s="234"/>
      <c r="E34" s="232">
        <v>1</v>
      </c>
      <c r="F34" s="243" t="s">
        <v>151</v>
      </c>
      <c r="G34" s="236">
        <v>115.55</v>
      </c>
      <c r="H34" s="209" t="s">
        <v>83</v>
      </c>
      <c r="I34" s="202">
        <f t="shared" si="1"/>
        <v>1</v>
      </c>
      <c r="J34" s="202">
        <f t="shared" si="2"/>
        <v>1</v>
      </c>
    </row>
    <row r="35" spans="1:10" ht="17.25" customHeight="1">
      <c r="A35" s="229">
        <v>35</v>
      </c>
      <c r="B35" s="237" t="s">
        <v>152</v>
      </c>
      <c r="C35" s="504"/>
      <c r="D35" s="235"/>
      <c r="E35" s="232">
        <v>1</v>
      </c>
      <c r="F35" s="243" t="s">
        <v>153</v>
      </c>
      <c r="G35" s="236">
        <v>115.55</v>
      </c>
      <c r="H35" s="209" t="s">
        <v>83</v>
      </c>
      <c r="I35" s="202">
        <f t="shared" si="1"/>
        <v>1</v>
      </c>
      <c r="J35" s="202">
        <f t="shared" si="2"/>
        <v>1</v>
      </c>
    </row>
    <row r="36" spans="1:10" ht="17.25" customHeight="1">
      <c r="A36" s="229">
        <v>36</v>
      </c>
      <c r="B36" s="237" t="s">
        <v>154</v>
      </c>
      <c r="C36" s="510" t="s">
        <v>134</v>
      </c>
      <c r="D36" s="238"/>
      <c r="E36" s="232">
        <v>1</v>
      </c>
      <c r="F36" s="243" t="s">
        <v>155</v>
      </c>
      <c r="G36" s="233">
        <v>116.39</v>
      </c>
      <c r="H36" s="209" t="s">
        <v>83</v>
      </c>
      <c r="I36" s="202">
        <f t="shared" si="1"/>
        <v>1</v>
      </c>
      <c r="J36" s="202">
        <f t="shared" si="2"/>
        <v>1</v>
      </c>
    </row>
    <row r="37" spans="1:10" ht="16.5">
      <c r="A37" s="229">
        <v>37</v>
      </c>
      <c r="B37" s="237" t="s">
        <v>156</v>
      </c>
      <c r="C37" s="511"/>
      <c r="D37" s="239"/>
      <c r="E37" s="232">
        <v>1</v>
      </c>
      <c r="F37" s="243" t="s">
        <v>157</v>
      </c>
      <c r="G37" s="233">
        <v>116.39</v>
      </c>
      <c r="H37" s="209" t="s">
        <v>83</v>
      </c>
      <c r="I37" s="202">
        <f t="shared" si="1"/>
        <v>1</v>
      </c>
      <c r="J37" s="202">
        <f t="shared" si="2"/>
        <v>1</v>
      </c>
    </row>
    <row r="38" spans="1:10" ht="17.25" customHeight="1">
      <c r="A38" s="229">
        <v>38</v>
      </c>
      <c r="B38" s="237" t="s">
        <v>158</v>
      </c>
      <c r="C38" s="503" t="s">
        <v>159</v>
      </c>
      <c r="D38" s="231"/>
      <c r="E38" s="232">
        <v>1</v>
      </c>
      <c r="F38" s="243" t="s">
        <v>160</v>
      </c>
      <c r="G38" s="233">
        <v>114.05</v>
      </c>
      <c r="H38" s="209" t="s">
        <v>83</v>
      </c>
      <c r="I38" s="202">
        <f t="shared" si="1"/>
        <v>1</v>
      </c>
      <c r="J38" s="202">
        <f t="shared" si="2"/>
        <v>1</v>
      </c>
    </row>
    <row r="39" spans="1:10" ht="17.25" customHeight="1">
      <c r="A39" s="229">
        <v>39</v>
      </c>
      <c r="B39" s="237" t="s">
        <v>161</v>
      </c>
      <c r="C39" s="509"/>
      <c r="D39" s="234"/>
      <c r="E39" s="232">
        <v>1</v>
      </c>
      <c r="F39" s="243" t="s">
        <v>162</v>
      </c>
      <c r="G39" s="233">
        <v>114.05</v>
      </c>
      <c r="H39" s="209" t="s">
        <v>83</v>
      </c>
      <c r="I39" s="202">
        <f t="shared" si="1"/>
        <v>1</v>
      </c>
      <c r="J39" s="202">
        <f t="shared" si="2"/>
        <v>1</v>
      </c>
    </row>
    <row r="40" spans="1:10" ht="16.5">
      <c r="A40" s="229">
        <v>40</v>
      </c>
      <c r="B40" s="237" t="s">
        <v>163</v>
      </c>
      <c r="C40" s="504"/>
      <c r="D40" s="235"/>
      <c r="E40" s="232">
        <v>1</v>
      </c>
      <c r="F40" s="243" t="s">
        <v>164</v>
      </c>
      <c r="G40" s="233">
        <v>114.05</v>
      </c>
      <c r="H40" s="209" t="s">
        <v>83</v>
      </c>
      <c r="I40" s="202">
        <f t="shared" si="1"/>
        <v>1</v>
      </c>
      <c r="J40" s="202">
        <f t="shared" si="2"/>
        <v>1</v>
      </c>
    </row>
    <row r="41" spans="1:10" ht="17.25" customHeight="1">
      <c r="A41" s="229">
        <v>41</v>
      </c>
      <c r="B41" s="237" t="s">
        <v>165</v>
      </c>
      <c r="C41" s="503" t="s">
        <v>159</v>
      </c>
      <c r="D41" s="231"/>
      <c r="E41" s="232">
        <v>1</v>
      </c>
      <c r="F41" s="243" t="s">
        <v>166</v>
      </c>
      <c r="G41" s="233">
        <v>116.06</v>
      </c>
      <c r="H41" s="209" t="s">
        <v>83</v>
      </c>
      <c r="I41" s="202">
        <f t="shared" si="1"/>
        <v>1</v>
      </c>
      <c r="J41" s="202">
        <f t="shared" si="2"/>
        <v>1</v>
      </c>
    </row>
    <row r="42" spans="1:10" ht="17.25" customHeight="1">
      <c r="A42" s="229">
        <v>42</v>
      </c>
      <c r="B42" s="237" t="s">
        <v>167</v>
      </c>
      <c r="C42" s="504"/>
      <c r="D42" s="235"/>
      <c r="E42" s="232">
        <v>1</v>
      </c>
      <c r="F42" s="243" t="s">
        <v>168</v>
      </c>
      <c r="G42" s="233">
        <v>116.06</v>
      </c>
      <c r="H42" s="209" t="s">
        <v>83</v>
      </c>
      <c r="I42" s="202">
        <f t="shared" si="1"/>
        <v>1</v>
      </c>
      <c r="J42" s="202">
        <f t="shared" si="2"/>
        <v>1</v>
      </c>
    </row>
    <row r="43" spans="1:10" ht="17.25" customHeight="1">
      <c r="A43" s="229">
        <v>43</v>
      </c>
      <c r="B43" s="237" t="s">
        <v>169</v>
      </c>
      <c r="C43" s="251" t="s">
        <v>159</v>
      </c>
      <c r="D43" s="251"/>
      <c r="E43" s="232">
        <v>1</v>
      </c>
      <c r="F43" s="243" t="s">
        <v>170</v>
      </c>
      <c r="G43" s="233">
        <v>118.43</v>
      </c>
      <c r="H43" s="209" t="s">
        <v>83</v>
      </c>
      <c r="I43" s="202">
        <f t="shared" si="1"/>
        <v>1</v>
      </c>
      <c r="J43" s="202">
        <f t="shared" si="2"/>
        <v>1</v>
      </c>
    </row>
    <row r="44" spans="1:10" ht="16.5" customHeight="1">
      <c r="A44" s="229">
        <v>44</v>
      </c>
      <c r="B44" s="237" t="s">
        <v>171</v>
      </c>
      <c r="C44" s="251" t="s">
        <v>159</v>
      </c>
      <c r="D44" s="251"/>
      <c r="E44" s="232">
        <v>1</v>
      </c>
      <c r="F44" s="243" t="s">
        <v>172</v>
      </c>
      <c r="G44" s="233">
        <v>118.43</v>
      </c>
      <c r="H44" s="209" t="s">
        <v>83</v>
      </c>
      <c r="I44" s="202">
        <f t="shared" si="1"/>
        <v>1</v>
      </c>
      <c r="J44" s="202">
        <f t="shared" si="2"/>
        <v>1</v>
      </c>
    </row>
    <row r="45" spans="1:10" ht="17.25" customHeight="1">
      <c r="A45" s="229">
        <v>45</v>
      </c>
      <c r="B45" s="237" t="s">
        <v>173</v>
      </c>
      <c r="C45" s="251" t="s">
        <v>159</v>
      </c>
      <c r="D45" s="251"/>
      <c r="E45" s="232">
        <v>1</v>
      </c>
      <c r="F45" s="243" t="s">
        <v>174</v>
      </c>
      <c r="G45" s="233">
        <v>114.93</v>
      </c>
      <c r="H45" s="209" t="s">
        <v>83</v>
      </c>
      <c r="I45" s="202">
        <f t="shared" si="1"/>
        <v>1</v>
      </c>
      <c r="J45" s="202">
        <f t="shared" si="2"/>
        <v>1</v>
      </c>
    </row>
    <row r="46" spans="1:10" ht="17.25" customHeight="1">
      <c r="A46" s="229">
        <v>46</v>
      </c>
      <c r="B46" s="237" t="s">
        <v>175</v>
      </c>
      <c r="C46" s="241" t="s">
        <v>56</v>
      </c>
      <c r="D46" s="238"/>
      <c r="E46" s="242">
        <v>1</v>
      </c>
      <c r="F46" s="243" t="s">
        <v>176</v>
      </c>
      <c r="G46" s="233">
        <v>114.2</v>
      </c>
      <c r="H46" s="209" t="s">
        <v>83</v>
      </c>
      <c r="I46" s="202">
        <f t="shared" si="1"/>
        <v>1</v>
      </c>
      <c r="J46" s="202">
        <f t="shared" si="2"/>
        <v>1</v>
      </c>
    </row>
    <row r="47" spans="1:10" ht="15" customHeight="1">
      <c r="A47" s="229">
        <v>47</v>
      </c>
      <c r="B47" s="237" t="s">
        <v>177</v>
      </c>
      <c r="C47" s="503" t="s">
        <v>56</v>
      </c>
      <c r="D47" s="231"/>
      <c r="E47" s="250">
        <v>1</v>
      </c>
      <c r="F47" s="243" t="s">
        <v>178</v>
      </c>
      <c r="G47" s="233">
        <v>113.32</v>
      </c>
      <c r="H47" s="209" t="s">
        <v>83</v>
      </c>
      <c r="I47" s="202">
        <f t="shared" si="1"/>
        <v>1</v>
      </c>
      <c r="J47" s="202">
        <f t="shared" si="2"/>
        <v>1</v>
      </c>
    </row>
    <row r="48" spans="1:10" ht="15" customHeight="1">
      <c r="A48" s="229">
        <v>48</v>
      </c>
      <c r="B48" s="237" t="s">
        <v>179</v>
      </c>
      <c r="C48" s="509"/>
      <c r="D48" s="234"/>
      <c r="E48" s="250">
        <v>1</v>
      </c>
      <c r="F48" s="243" t="s">
        <v>180</v>
      </c>
      <c r="G48" s="233">
        <v>113.32</v>
      </c>
      <c r="H48" s="209" t="s">
        <v>83</v>
      </c>
      <c r="I48" s="202">
        <f t="shared" si="1"/>
        <v>1</v>
      </c>
      <c r="J48" s="202">
        <f t="shared" si="2"/>
        <v>1</v>
      </c>
    </row>
    <row r="49" spans="1:10" ht="17.25" customHeight="1">
      <c r="A49" s="229">
        <v>49</v>
      </c>
      <c r="B49" s="237" t="s">
        <v>181</v>
      </c>
      <c r="C49" s="504"/>
      <c r="D49" s="234"/>
      <c r="E49" s="250">
        <v>1</v>
      </c>
      <c r="F49" s="243" t="s">
        <v>182</v>
      </c>
      <c r="G49" s="233">
        <v>113.32</v>
      </c>
      <c r="H49" s="209" t="s">
        <v>83</v>
      </c>
      <c r="I49" s="202">
        <f t="shared" si="1"/>
        <v>1</v>
      </c>
      <c r="J49" s="202">
        <f t="shared" si="2"/>
        <v>1</v>
      </c>
    </row>
    <row r="50" spans="1:10" ht="15" customHeight="1">
      <c r="A50" s="229">
        <v>50</v>
      </c>
      <c r="B50" s="237" t="s">
        <v>183</v>
      </c>
      <c r="C50" s="503" t="s">
        <v>56</v>
      </c>
      <c r="D50" s="231"/>
      <c r="E50" s="250">
        <v>1</v>
      </c>
      <c r="F50" s="243" t="s">
        <v>184</v>
      </c>
      <c r="G50" s="233">
        <v>112.93</v>
      </c>
      <c r="H50" s="209" t="s">
        <v>83</v>
      </c>
      <c r="I50" s="202">
        <f t="shared" si="1"/>
        <v>1</v>
      </c>
      <c r="J50" s="202">
        <f t="shared" si="2"/>
        <v>1</v>
      </c>
    </row>
    <row r="51" spans="1:10" ht="15" customHeight="1">
      <c r="A51" s="229">
        <v>51</v>
      </c>
      <c r="B51" s="237" t="s">
        <v>185</v>
      </c>
      <c r="C51" s="504"/>
      <c r="D51" s="234"/>
      <c r="E51" s="250">
        <v>1</v>
      </c>
      <c r="F51" s="243" t="s">
        <v>186</v>
      </c>
      <c r="G51" s="233">
        <v>112.93</v>
      </c>
      <c r="H51" s="209" t="s">
        <v>83</v>
      </c>
      <c r="I51" s="202">
        <f t="shared" si="1"/>
        <v>1</v>
      </c>
      <c r="J51" s="202">
        <f t="shared" si="2"/>
        <v>1</v>
      </c>
    </row>
    <row r="52" spans="1:10" ht="15" customHeight="1">
      <c r="A52" s="229">
        <v>52</v>
      </c>
      <c r="B52" s="237" t="s">
        <v>187</v>
      </c>
      <c r="C52" s="252" t="s">
        <v>56</v>
      </c>
      <c r="D52" s="231"/>
      <c r="E52" s="250">
        <v>1</v>
      </c>
      <c r="F52" s="243" t="s">
        <v>188</v>
      </c>
      <c r="G52" s="233">
        <v>114.25</v>
      </c>
      <c r="H52" s="209" t="s">
        <v>83</v>
      </c>
      <c r="I52" s="202">
        <f t="shared" si="1"/>
        <v>1</v>
      </c>
      <c r="J52" s="202">
        <f t="shared" si="2"/>
        <v>1</v>
      </c>
    </row>
    <row r="53" spans="1:10" ht="16.5">
      <c r="A53" s="497">
        <v>53</v>
      </c>
      <c r="B53" s="498" t="s">
        <v>189</v>
      </c>
      <c r="C53" s="499" t="s">
        <v>81</v>
      </c>
      <c r="D53" s="252"/>
      <c r="E53" s="256">
        <v>1</v>
      </c>
      <c r="F53" s="243" t="s">
        <v>190</v>
      </c>
      <c r="G53" s="508">
        <v>342.51</v>
      </c>
      <c r="I53" s="409">
        <f t="shared" si="1"/>
        <v>1</v>
      </c>
      <c r="J53" s="202">
        <f t="shared" si="2"/>
        <v>1</v>
      </c>
    </row>
    <row r="54" spans="1:10" ht="16.5">
      <c r="A54" s="497"/>
      <c r="B54" s="498"/>
      <c r="C54" s="499"/>
      <c r="D54" s="252"/>
      <c r="E54" s="256">
        <v>2</v>
      </c>
      <c r="F54" s="243" t="s">
        <v>191</v>
      </c>
      <c r="G54" s="508"/>
      <c r="I54" s="410"/>
      <c r="J54" s="202">
        <f t="shared" si="2"/>
        <v>1</v>
      </c>
    </row>
    <row r="55" spans="1:10" ht="16.5">
      <c r="A55" s="497"/>
      <c r="B55" s="498"/>
      <c r="C55" s="499"/>
      <c r="D55" s="252"/>
      <c r="E55" s="256">
        <v>3</v>
      </c>
      <c r="F55" s="243" t="s">
        <v>192</v>
      </c>
      <c r="G55" s="508"/>
      <c r="I55" s="411"/>
      <c r="J55" s="202">
        <f t="shared" si="2"/>
        <v>1</v>
      </c>
    </row>
    <row r="56" spans="1:10" ht="16.5">
      <c r="A56" s="497">
        <v>54</v>
      </c>
      <c r="B56" s="498" t="s">
        <v>193</v>
      </c>
      <c r="C56" s="499" t="s">
        <v>81</v>
      </c>
      <c r="D56" s="252"/>
      <c r="E56" s="256">
        <v>1</v>
      </c>
      <c r="F56" s="243" t="s">
        <v>194</v>
      </c>
      <c r="G56" s="508">
        <v>343.75</v>
      </c>
      <c r="I56" s="409">
        <f t="shared" si="1"/>
        <v>1</v>
      </c>
      <c r="J56" s="202">
        <f t="shared" si="2"/>
        <v>1</v>
      </c>
    </row>
    <row r="57" spans="1:10" ht="16.5">
      <c r="A57" s="497"/>
      <c r="B57" s="498"/>
      <c r="C57" s="499"/>
      <c r="D57" s="252"/>
      <c r="E57" s="256">
        <v>2</v>
      </c>
      <c r="F57" s="243" t="s">
        <v>195</v>
      </c>
      <c r="G57" s="508"/>
      <c r="I57" s="410"/>
      <c r="J57" s="202">
        <f t="shared" si="2"/>
        <v>1</v>
      </c>
    </row>
    <row r="58" spans="1:10" ht="16.5">
      <c r="A58" s="497"/>
      <c r="B58" s="498"/>
      <c r="C58" s="499"/>
      <c r="D58" s="252"/>
      <c r="E58" s="256">
        <v>3</v>
      </c>
      <c r="F58" s="243" t="s">
        <v>196</v>
      </c>
      <c r="G58" s="508"/>
      <c r="I58" s="411"/>
      <c r="J58" s="202">
        <f t="shared" si="2"/>
        <v>1</v>
      </c>
    </row>
    <row r="59" spans="1:10" ht="16.5">
      <c r="A59" s="497">
        <v>55</v>
      </c>
      <c r="B59" s="498" t="s">
        <v>197</v>
      </c>
      <c r="C59" s="499" t="s">
        <v>81</v>
      </c>
      <c r="D59" s="252"/>
      <c r="E59" s="230">
        <v>1</v>
      </c>
      <c r="F59" s="243" t="s">
        <v>198</v>
      </c>
      <c r="G59" s="468">
        <v>223.83</v>
      </c>
      <c r="I59" s="202">
        <f t="shared" si="1"/>
        <v>1</v>
      </c>
      <c r="J59" s="202">
        <f t="shared" si="2"/>
        <v>1</v>
      </c>
    </row>
    <row r="60" spans="1:10" ht="16.5">
      <c r="A60" s="497"/>
      <c r="B60" s="498"/>
      <c r="C60" s="499"/>
      <c r="D60" s="252"/>
      <c r="E60" s="230">
        <v>2</v>
      </c>
      <c r="F60" s="243" t="s">
        <v>199</v>
      </c>
      <c r="G60" s="468"/>
      <c r="I60" s="202">
        <f t="shared" si="1"/>
        <v>0</v>
      </c>
      <c r="J60" s="202">
        <f t="shared" si="2"/>
        <v>1</v>
      </c>
    </row>
    <row r="61" spans="1:10" ht="16.5">
      <c r="A61" s="497">
        <v>56</v>
      </c>
      <c r="B61" s="498" t="s">
        <v>200</v>
      </c>
      <c r="C61" s="499" t="s">
        <v>81</v>
      </c>
      <c r="D61" s="252"/>
      <c r="E61" s="230">
        <v>1</v>
      </c>
      <c r="F61" s="243" t="s">
        <v>201</v>
      </c>
      <c r="G61" s="468">
        <v>332.13</v>
      </c>
      <c r="I61" s="202">
        <f t="shared" si="1"/>
        <v>1</v>
      </c>
      <c r="J61" s="202">
        <f t="shared" si="2"/>
        <v>1</v>
      </c>
    </row>
    <row r="62" spans="1:10" ht="16.5">
      <c r="A62" s="497"/>
      <c r="B62" s="498"/>
      <c r="C62" s="499"/>
      <c r="D62" s="252"/>
      <c r="E62" s="230">
        <v>2</v>
      </c>
      <c r="F62" s="243" t="s">
        <v>202</v>
      </c>
      <c r="G62" s="468"/>
      <c r="I62" s="202">
        <f t="shared" si="1"/>
        <v>0</v>
      </c>
      <c r="J62" s="202">
        <f t="shared" si="2"/>
        <v>1</v>
      </c>
    </row>
    <row r="63" spans="1:10" ht="16.5">
      <c r="A63" s="497"/>
      <c r="B63" s="498"/>
      <c r="C63" s="499"/>
      <c r="D63" s="252"/>
      <c r="E63" s="230">
        <v>3</v>
      </c>
      <c r="F63" s="243" t="s">
        <v>203</v>
      </c>
      <c r="G63" s="468"/>
      <c r="I63" s="202">
        <f t="shared" si="1"/>
        <v>0</v>
      </c>
      <c r="J63" s="202">
        <f t="shared" si="2"/>
        <v>1</v>
      </c>
    </row>
    <row r="64" spans="1:10" ht="16.5">
      <c r="A64" s="497">
        <v>57</v>
      </c>
      <c r="B64" s="498" t="s">
        <v>204</v>
      </c>
      <c r="C64" s="499" t="s">
        <v>81</v>
      </c>
      <c r="D64" s="257"/>
      <c r="E64" s="232">
        <v>1</v>
      </c>
      <c r="F64" s="240" t="s">
        <v>205</v>
      </c>
      <c r="G64" s="468">
        <v>335.36</v>
      </c>
      <c r="I64" s="202">
        <f t="shared" si="1"/>
        <v>1</v>
      </c>
      <c r="J64" s="202">
        <f t="shared" si="2"/>
        <v>1</v>
      </c>
    </row>
    <row r="65" spans="1:10" ht="16.5">
      <c r="A65" s="497"/>
      <c r="B65" s="498"/>
      <c r="C65" s="499"/>
      <c r="D65" s="257"/>
      <c r="E65" s="232">
        <v>2</v>
      </c>
      <c r="F65" s="240" t="s">
        <v>206</v>
      </c>
      <c r="G65" s="468"/>
      <c r="I65" s="202">
        <f t="shared" si="1"/>
        <v>0</v>
      </c>
      <c r="J65" s="202">
        <f t="shared" ref="J65:J91" si="3">COUNTIF(F$1:F$91,F65)</f>
        <v>1</v>
      </c>
    </row>
    <row r="66" spans="1:10" ht="16.5">
      <c r="A66" s="497"/>
      <c r="B66" s="498"/>
      <c r="C66" s="499"/>
      <c r="D66" s="257"/>
      <c r="E66" s="232">
        <v>3</v>
      </c>
      <c r="F66" s="240" t="s">
        <v>207</v>
      </c>
      <c r="G66" s="468"/>
      <c r="I66" s="202">
        <f t="shared" ref="I66:I91" si="4">COUNTIF(B$1:B$91,B66)</f>
        <v>0</v>
      </c>
      <c r="J66" s="202">
        <f t="shared" si="3"/>
        <v>1</v>
      </c>
    </row>
    <row r="67" spans="1:10" ht="16.5">
      <c r="A67" s="497">
        <v>58</v>
      </c>
      <c r="B67" s="498" t="s">
        <v>208</v>
      </c>
      <c r="C67" s="499" t="s">
        <v>81</v>
      </c>
      <c r="D67" s="257"/>
      <c r="E67" s="232">
        <v>1</v>
      </c>
      <c r="F67" s="240" t="s">
        <v>209</v>
      </c>
      <c r="G67" s="468">
        <v>221.65</v>
      </c>
      <c r="I67" s="202">
        <f t="shared" si="4"/>
        <v>1</v>
      </c>
      <c r="J67" s="202">
        <f t="shared" si="3"/>
        <v>1</v>
      </c>
    </row>
    <row r="68" spans="1:10" ht="16.5">
      <c r="A68" s="497"/>
      <c r="B68" s="498"/>
      <c r="C68" s="499"/>
      <c r="D68" s="257"/>
      <c r="E68" s="232">
        <v>2</v>
      </c>
      <c r="F68" s="240" t="s">
        <v>210</v>
      </c>
      <c r="G68" s="468"/>
      <c r="I68" s="202">
        <f t="shared" si="4"/>
        <v>0</v>
      </c>
      <c r="J68" s="202">
        <f t="shared" si="3"/>
        <v>1</v>
      </c>
    </row>
    <row r="69" spans="1:10" ht="16.5">
      <c r="A69" s="497">
        <v>59</v>
      </c>
      <c r="B69" s="498" t="s">
        <v>211</v>
      </c>
      <c r="C69" s="499" t="s">
        <v>81</v>
      </c>
      <c r="D69" s="257"/>
      <c r="E69" s="232">
        <v>1</v>
      </c>
      <c r="F69" s="240" t="s">
        <v>212</v>
      </c>
      <c r="G69" s="468">
        <v>222.46</v>
      </c>
      <c r="I69" s="202">
        <f t="shared" si="4"/>
        <v>1</v>
      </c>
      <c r="J69" s="202">
        <f t="shared" si="3"/>
        <v>1</v>
      </c>
    </row>
    <row r="70" spans="1:10" ht="16.5">
      <c r="A70" s="497"/>
      <c r="B70" s="498"/>
      <c r="C70" s="499"/>
      <c r="D70" s="257"/>
      <c r="E70" s="232">
        <v>2</v>
      </c>
      <c r="F70" s="240" t="s">
        <v>213</v>
      </c>
      <c r="G70" s="468"/>
      <c r="I70" s="202">
        <f t="shared" si="4"/>
        <v>0</v>
      </c>
      <c r="J70" s="202">
        <f t="shared" si="3"/>
        <v>1</v>
      </c>
    </row>
    <row r="71" spans="1:10" ht="16.5">
      <c r="A71" s="497">
        <v>60</v>
      </c>
      <c r="B71" s="498" t="s">
        <v>214</v>
      </c>
      <c r="C71" s="499" t="s">
        <v>81</v>
      </c>
      <c r="D71" s="257"/>
      <c r="E71" s="232">
        <v>1</v>
      </c>
      <c r="F71" s="240" t="s">
        <v>215</v>
      </c>
      <c r="G71" s="468">
        <v>222.01</v>
      </c>
      <c r="I71" s="202">
        <f t="shared" si="4"/>
        <v>1</v>
      </c>
      <c r="J71" s="202">
        <f t="shared" si="3"/>
        <v>1</v>
      </c>
    </row>
    <row r="72" spans="1:10" ht="16.5">
      <c r="A72" s="497"/>
      <c r="B72" s="498"/>
      <c r="C72" s="499"/>
      <c r="D72" s="257"/>
      <c r="E72" s="232">
        <v>2</v>
      </c>
      <c r="F72" s="240" t="s">
        <v>216</v>
      </c>
      <c r="G72" s="468"/>
      <c r="I72" s="202">
        <f t="shared" si="4"/>
        <v>0</v>
      </c>
      <c r="J72" s="202">
        <f t="shared" si="3"/>
        <v>1</v>
      </c>
    </row>
    <row r="73" spans="1:10" ht="16.5">
      <c r="A73" s="497">
        <v>61</v>
      </c>
      <c r="B73" s="498" t="s">
        <v>217</v>
      </c>
      <c r="C73" s="499" t="s">
        <v>103</v>
      </c>
      <c r="D73" s="257"/>
      <c r="E73" s="232">
        <v>1</v>
      </c>
      <c r="F73" s="240" t="s">
        <v>218</v>
      </c>
      <c r="G73" s="508">
        <v>338.09</v>
      </c>
      <c r="I73" s="202">
        <f t="shared" si="4"/>
        <v>1</v>
      </c>
      <c r="J73" s="202">
        <f t="shared" si="3"/>
        <v>1</v>
      </c>
    </row>
    <row r="74" spans="1:10" ht="16.5">
      <c r="A74" s="497"/>
      <c r="B74" s="498"/>
      <c r="C74" s="499"/>
      <c r="D74" s="257"/>
      <c r="E74" s="232">
        <v>2</v>
      </c>
      <c r="F74" s="240" t="s">
        <v>219</v>
      </c>
      <c r="G74" s="508"/>
      <c r="I74" s="202">
        <f t="shared" si="4"/>
        <v>0</v>
      </c>
      <c r="J74" s="202">
        <f t="shared" si="3"/>
        <v>1</v>
      </c>
    </row>
    <row r="75" spans="1:10" ht="16.5">
      <c r="A75" s="497"/>
      <c r="B75" s="498"/>
      <c r="C75" s="499"/>
      <c r="D75" s="257"/>
      <c r="E75" s="232">
        <v>3</v>
      </c>
      <c r="F75" s="240" t="s">
        <v>220</v>
      </c>
      <c r="G75" s="508"/>
      <c r="I75" s="202">
        <f t="shared" si="4"/>
        <v>0</v>
      </c>
      <c r="J75" s="202">
        <f t="shared" si="3"/>
        <v>1</v>
      </c>
    </row>
    <row r="76" spans="1:10" ht="16.5">
      <c r="A76" s="497">
        <v>62</v>
      </c>
      <c r="B76" s="498" t="s">
        <v>221</v>
      </c>
      <c r="C76" s="499" t="s">
        <v>103</v>
      </c>
      <c r="D76" s="257"/>
      <c r="E76" s="232">
        <v>1</v>
      </c>
      <c r="F76" s="240" t="s">
        <v>222</v>
      </c>
      <c r="G76" s="508">
        <v>333.26</v>
      </c>
      <c r="I76" s="202">
        <f t="shared" si="4"/>
        <v>1</v>
      </c>
      <c r="J76" s="202">
        <f t="shared" si="3"/>
        <v>1</v>
      </c>
    </row>
    <row r="77" spans="1:10" ht="16.5">
      <c r="A77" s="497"/>
      <c r="B77" s="498"/>
      <c r="C77" s="499"/>
      <c r="D77" s="257"/>
      <c r="E77" s="232">
        <v>2</v>
      </c>
      <c r="F77" s="240" t="s">
        <v>223</v>
      </c>
      <c r="G77" s="508"/>
      <c r="I77" s="202">
        <f t="shared" si="4"/>
        <v>0</v>
      </c>
      <c r="J77" s="202">
        <f t="shared" si="3"/>
        <v>1</v>
      </c>
    </row>
    <row r="78" spans="1:10" ht="16.5">
      <c r="A78" s="497"/>
      <c r="B78" s="498"/>
      <c r="C78" s="499"/>
      <c r="D78" s="257"/>
      <c r="E78" s="232">
        <v>3</v>
      </c>
      <c r="F78" s="240" t="s">
        <v>224</v>
      </c>
      <c r="G78" s="508"/>
      <c r="I78" s="202">
        <f t="shared" si="4"/>
        <v>0</v>
      </c>
      <c r="J78" s="202">
        <f t="shared" si="3"/>
        <v>1</v>
      </c>
    </row>
    <row r="79" spans="1:10" ht="16.5">
      <c r="A79" s="497">
        <v>63</v>
      </c>
      <c r="B79" s="498" t="s">
        <v>225</v>
      </c>
      <c r="C79" s="499" t="s">
        <v>103</v>
      </c>
      <c r="D79" s="257"/>
      <c r="E79" s="232">
        <v>1</v>
      </c>
      <c r="F79" s="240" t="s">
        <v>226</v>
      </c>
      <c r="G79" s="508">
        <v>222.8</v>
      </c>
      <c r="I79" s="202">
        <f t="shared" si="4"/>
        <v>1</v>
      </c>
      <c r="J79" s="202">
        <f t="shared" si="3"/>
        <v>1</v>
      </c>
    </row>
    <row r="80" spans="1:10" ht="16.5">
      <c r="A80" s="497"/>
      <c r="B80" s="498"/>
      <c r="C80" s="499"/>
      <c r="D80" s="257"/>
      <c r="E80" s="232">
        <v>2</v>
      </c>
      <c r="F80" s="240" t="s">
        <v>227</v>
      </c>
      <c r="G80" s="508"/>
      <c r="I80" s="202">
        <f t="shared" si="4"/>
        <v>0</v>
      </c>
      <c r="J80" s="202">
        <f t="shared" si="3"/>
        <v>1</v>
      </c>
    </row>
    <row r="81" spans="1:10" ht="16.5">
      <c r="A81" s="497">
        <v>64</v>
      </c>
      <c r="B81" s="498" t="s">
        <v>228</v>
      </c>
      <c r="C81" s="499" t="s">
        <v>103</v>
      </c>
      <c r="D81" s="257"/>
      <c r="E81" s="232">
        <v>1</v>
      </c>
      <c r="F81" s="240" t="s">
        <v>229</v>
      </c>
      <c r="G81" s="508">
        <v>224.28</v>
      </c>
      <c r="I81" s="202">
        <f t="shared" si="4"/>
        <v>1</v>
      </c>
      <c r="J81" s="202">
        <f t="shared" si="3"/>
        <v>1</v>
      </c>
    </row>
    <row r="82" spans="1:10" ht="16.5">
      <c r="A82" s="497"/>
      <c r="B82" s="498"/>
      <c r="C82" s="499"/>
      <c r="D82" s="257"/>
      <c r="E82" s="232">
        <v>2</v>
      </c>
      <c r="F82" s="240" t="s">
        <v>230</v>
      </c>
      <c r="G82" s="508"/>
      <c r="I82" s="202">
        <f t="shared" si="4"/>
        <v>0</v>
      </c>
      <c r="J82" s="202">
        <f t="shared" si="3"/>
        <v>1</v>
      </c>
    </row>
    <row r="83" spans="1:10" ht="16.5">
      <c r="A83" s="500">
        <v>65</v>
      </c>
      <c r="B83" s="505" t="s">
        <v>231</v>
      </c>
      <c r="C83" s="499" t="s">
        <v>159</v>
      </c>
      <c r="D83" s="257"/>
      <c r="E83" s="232">
        <v>1</v>
      </c>
      <c r="F83" s="240" t="s">
        <v>232</v>
      </c>
      <c r="G83" s="508">
        <v>353.03</v>
      </c>
      <c r="I83" s="202">
        <f t="shared" si="4"/>
        <v>1</v>
      </c>
      <c r="J83" s="202">
        <f t="shared" si="3"/>
        <v>1</v>
      </c>
    </row>
    <row r="84" spans="1:10" ht="16.5">
      <c r="A84" s="501"/>
      <c r="B84" s="506"/>
      <c r="C84" s="499"/>
      <c r="D84" s="257"/>
      <c r="E84" s="232">
        <v>2</v>
      </c>
      <c r="F84" s="240" t="s">
        <v>233</v>
      </c>
      <c r="G84" s="508"/>
      <c r="I84" s="202">
        <f t="shared" si="4"/>
        <v>0</v>
      </c>
      <c r="J84" s="202">
        <f t="shared" si="3"/>
        <v>1</v>
      </c>
    </row>
    <row r="85" spans="1:10" ht="16.5">
      <c r="A85" s="502"/>
      <c r="B85" s="507"/>
      <c r="C85" s="499"/>
      <c r="D85" s="257"/>
      <c r="E85" s="232">
        <v>3</v>
      </c>
      <c r="F85" s="240" t="s">
        <v>234</v>
      </c>
      <c r="G85" s="508"/>
      <c r="I85" s="202">
        <f t="shared" si="4"/>
        <v>0</v>
      </c>
      <c r="J85" s="202">
        <f t="shared" si="3"/>
        <v>1</v>
      </c>
    </row>
    <row r="86" spans="1:10" ht="16.5">
      <c r="A86" s="497">
        <v>66</v>
      </c>
      <c r="B86" s="498" t="s">
        <v>235</v>
      </c>
      <c r="C86" s="503" t="s">
        <v>56</v>
      </c>
      <c r="D86" s="231"/>
      <c r="E86" s="232">
        <v>1</v>
      </c>
      <c r="F86" s="240" t="s">
        <v>236</v>
      </c>
      <c r="G86" s="508">
        <v>225.8</v>
      </c>
      <c r="I86" s="202">
        <f t="shared" si="4"/>
        <v>1</v>
      </c>
      <c r="J86" s="202">
        <f t="shared" si="3"/>
        <v>1</v>
      </c>
    </row>
    <row r="87" spans="1:10" ht="16.5">
      <c r="A87" s="497"/>
      <c r="B87" s="498"/>
      <c r="C87" s="504"/>
      <c r="D87" s="235"/>
      <c r="E87" s="232">
        <v>2</v>
      </c>
      <c r="F87" s="240" t="s">
        <v>237</v>
      </c>
      <c r="G87" s="508"/>
      <c r="I87" s="202">
        <f t="shared" si="4"/>
        <v>0</v>
      </c>
      <c r="J87" s="202">
        <f t="shared" si="3"/>
        <v>1</v>
      </c>
    </row>
    <row r="88" spans="1:10" ht="16.5">
      <c r="A88" s="245">
        <v>67</v>
      </c>
      <c r="B88" s="246" t="s">
        <v>238</v>
      </c>
      <c r="C88" s="238" t="s">
        <v>56</v>
      </c>
      <c r="D88" s="238"/>
      <c r="E88" s="247">
        <v>1</v>
      </c>
      <c r="F88" s="243" t="s">
        <v>239</v>
      </c>
      <c r="G88" s="248">
        <v>114.27</v>
      </c>
      <c r="I88" s="202">
        <f t="shared" si="4"/>
        <v>1</v>
      </c>
      <c r="J88" s="202">
        <f t="shared" si="3"/>
        <v>1</v>
      </c>
    </row>
    <row r="89" spans="1:10" ht="16.5">
      <c r="A89" s="497">
        <v>68</v>
      </c>
      <c r="B89" s="498" t="s">
        <v>240</v>
      </c>
      <c r="C89" s="503" t="s">
        <v>56</v>
      </c>
      <c r="D89" s="231"/>
      <c r="E89" s="249">
        <v>1</v>
      </c>
      <c r="F89" s="243" t="s">
        <v>241</v>
      </c>
      <c r="G89" s="508">
        <v>229.19</v>
      </c>
      <c r="I89" s="202">
        <f t="shared" si="4"/>
        <v>1</v>
      </c>
      <c r="J89" s="202">
        <f t="shared" si="3"/>
        <v>1</v>
      </c>
    </row>
    <row r="90" spans="1:10" ht="16.5">
      <c r="A90" s="497"/>
      <c r="B90" s="498"/>
      <c r="C90" s="504"/>
      <c r="D90" s="235"/>
      <c r="E90" s="249">
        <v>2</v>
      </c>
      <c r="F90" s="243" t="s">
        <v>242</v>
      </c>
      <c r="G90" s="508"/>
      <c r="I90" s="202">
        <f t="shared" si="4"/>
        <v>0</v>
      </c>
      <c r="J90" s="202">
        <f t="shared" si="3"/>
        <v>1</v>
      </c>
    </row>
    <row r="91" spans="1:10" ht="16.5">
      <c r="A91" s="245">
        <v>69</v>
      </c>
      <c r="B91" s="246" t="s">
        <v>243</v>
      </c>
      <c r="C91" s="251" t="s">
        <v>56</v>
      </c>
      <c r="D91" s="251"/>
      <c r="E91" s="249">
        <v>1</v>
      </c>
      <c r="F91" s="243" t="s">
        <v>244</v>
      </c>
      <c r="G91" s="248">
        <v>113.75</v>
      </c>
      <c r="I91" s="202">
        <f t="shared" si="4"/>
        <v>1</v>
      </c>
      <c r="J91" s="202">
        <f t="shared" si="3"/>
        <v>1</v>
      </c>
    </row>
    <row r="92" spans="1:10">
      <c r="F92" s="213">
        <f>COUNTA(F1:F91)</f>
        <v>91</v>
      </c>
    </row>
  </sheetData>
  <mergeCells count="80">
    <mergeCell ref="H24:H25"/>
    <mergeCell ref="I53:I55"/>
    <mergeCell ref="I56:I58"/>
    <mergeCell ref="C53:C55"/>
    <mergeCell ref="G53:G55"/>
    <mergeCell ref="C47:C49"/>
    <mergeCell ref="C38:C40"/>
    <mergeCell ref="C41:C42"/>
    <mergeCell ref="C33:C35"/>
    <mergeCell ref="C36:C37"/>
    <mergeCell ref="H31:H32"/>
    <mergeCell ref="C29:C32"/>
    <mergeCell ref="G56:G58"/>
    <mergeCell ref="C4:C6"/>
    <mergeCell ref="C1:C3"/>
    <mergeCell ref="C7:C8"/>
    <mergeCell ref="C9:C10"/>
    <mergeCell ref="C11:C13"/>
    <mergeCell ref="C14:C16"/>
    <mergeCell ref="C17:C22"/>
    <mergeCell ref="C23:C25"/>
    <mergeCell ref="C50:C51"/>
    <mergeCell ref="C26:C28"/>
    <mergeCell ref="G89:G90"/>
    <mergeCell ref="A86:A87"/>
    <mergeCell ref="B86:B87"/>
    <mergeCell ref="C86:C87"/>
    <mergeCell ref="G86:G87"/>
    <mergeCell ref="G83:G85"/>
    <mergeCell ref="A73:A75"/>
    <mergeCell ref="B73:B75"/>
    <mergeCell ref="C73:C75"/>
    <mergeCell ref="G73:G75"/>
    <mergeCell ref="A76:A78"/>
    <mergeCell ref="B76:B78"/>
    <mergeCell ref="C76:C78"/>
    <mergeCell ref="G76:G78"/>
    <mergeCell ref="A81:A82"/>
    <mergeCell ref="B81:B82"/>
    <mergeCell ref="C81:C82"/>
    <mergeCell ref="A79:A80"/>
    <mergeCell ref="B79:B80"/>
    <mergeCell ref="G81:G82"/>
    <mergeCell ref="G79:G80"/>
    <mergeCell ref="G71:G72"/>
    <mergeCell ref="G64:G66"/>
    <mergeCell ref="A69:A70"/>
    <mergeCell ref="B69:B70"/>
    <mergeCell ref="C69:C70"/>
    <mergeCell ref="A67:A68"/>
    <mergeCell ref="B67:B68"/>
    <mergeCell ref="C67:C68"/>
    <mergeCell ref="G69:G70"/>
    <mergeCell ref="G67:G68"/>
    <mergeCell ref="A64:A66"/>
    <mergeCell ref="B64:B66"/>
    <mergeCell ref="C64:C66"/>
    <mergeCell ref="A83:A85"/>
    <mergeCell ref="C89:C90"/>
    <mergeCell ref="A56:A58"/>
    <mergeCell ref="B56:B58"/>
    <mergeCell ref="C56:C58"/>
    <mergeCell ref="A59:A60"/>
    <mergeCell ref="B59:B60"/>
    <mergeCell ref="C79:C80"/>
    <mergeCell ref="B83:B85"/>
    <mergeCell ref="C83:C85"/>
    <mergeCell ref="A89:A90"/>
    <mergeCell ref="B89:B90"/>
    <mergeCell ref="A71:A72"/>
    <mergeCell ref="B71:B72"/>
    <mergeCell ref="C71:C72"/>
    <mergeCell ref="A53:A55"/>
    <mergeCell ref="B53:B55"/>
    <mergeCell ref="C59:C60"/>
    <mergeCell ref="G59:G60"/>
    <mergeCell ref="A61:A63"/>
    <mergeCell ref="B61:B63"/>
    <mergeCell ref="C61:C63"/>
    <mergeCell ref="G61:G6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6" sqref="Q6:R6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3" customWidth="1"/>
    <col min="8" max="8" width="15.85546875" hidden="1" customWidth="1"/>
    <col min="9" max="9" width="9.28515625" hidden="1" customWidth="1"/>
    <col min="10" max="10" width="10.8554687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4" customWidth="1"/>
  </cols>
  <sheetData>
    <row r="1" spans="1:24">
      <c r="A1" s="349" t="s">
        <v>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1"/>
    </row>
    <row r="2" spans="1:24" ht="15" customHeight="1">
      <c r="A2" s="363" t="s">
        <v>246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5"/>
    </row>
    <row r="3" spans="1:24">
      <c r="A3" s="366" t="s">
        <v>67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8"/>
      <c r="W3" s="369"/>
      <c r="X3" s="370"/>
    </row>
    <row r="4" spans="1:24" s="12" customFormat="1" ht="34.5" customHeight="1">
      <c r="A4" s="371" t="s">
        <v>73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3"/>
    </row>
    <row r="5" spans="1:24" ht="18" customHeight="1">
      <c r="A5" s="353" t="s">
        <v>0</v>
      </c>
      <c r="B5" s="354" t="s">
        <v>1</v>
      </c>
      <c r="C5" s="353" t="s">
        <v>2</v>
      </c>
      <c r="D5" s="354" t="s">
        <v>3</v>
      </c>
      <c r="E5" s="353" t="s">
        <v>0</v>
      </c>
      <c r="F5" s="353" t="s">
        <v>4</v>
      </c>
      <c r="G5" s="354" t="s">
        <v>5</v>
      </c>
      <c r="H5" s="356" t="s">
        <v>55</v>
      </c>
      <c r="I5" s="353" t="s">
        <v>53</v>
      </c>
      <c r="J5" s="356" t="s">
        <v>54</v>
      </c>
      <c r="K5" s="356" t="s">
        <v>61</v>
      </c>
      <c r="L5" s="356" t="s">
        <v>32</v>
      </c>
      <c r="M5" s="359" t="s">
        <v>15</v>
      </c>
      <c r="N5" s="359"/>
      <c r="O5" s="359"/>
      <c r="P5" s="359"/>
      <c r="Q5" s="359"/>
      <c r="R5" s="359"/>
      <c r="S5" s="359"/>
      <c r="T5" s="359"/>
      <c r="U5" s="359"/>
      <c r="V5" s="359"/>
      <c r="W5" s="356" t="s">
        <v>20</v>
      </c>
      <c r="X5" s="374" t="s">
        <v>13</v>
      </c>
    </row>
    <row r="6" spans="1:24" ht="21" customHeight="1">
      <c r="A6" s="353"/>
      <c r="B6" s="354"/>
      <c r="C6" s="353"/>
      <c r="D6" s="354"/>
      <c r="E6" s="353"/>
      <c r="F6" s="353"/>
      <c r="G6" s="354"/>
      <c r="H6" s="357"/>
      <c r="I6" s="353"/>
      <c r="J6" s="357"/>
      <c r="K6" s="357"/>
      <c r="L6" s="357"/>
      <c r="M6" s="355" t="s">
        <v>6</v>
      </c>
      <c r="N6" s="360" t="s">
        <v>14</v>
      </c>
      <c r="O6" s="361" t="s">
        <v>9</v>
      </c>
      <c r="P6" s="353" t="s">
        <v>8</v>
      </c>
      <c r="Q6" s="362" t="s">
        <v>16</v>
      </c>
      <c r="R6" s="362"/>
      <c r="S6" s="355" t="s">
        <v>17</v>
      </c>
      <c r="T6" s="355"/>
      <c r="U6" s="352" t="s">
        <v>12</v>
      </c>
      <c r="V6" s="352" t="s">
        <v>7</v>
      </c>
      <c r="W6" s="357"/>
      <c r="X6" s="375"/>
    </row>
    <row r="7" spans="1:24" ht="44.25" customHeight="1">
      <c r="A7" s="353"/>
      <c r="B7" s="354"/>
      <c r="C7" s="353"/>
      <c r="D7" s="354"/>
      <c r="E7" s="353"/>
      <c r="F7" s="353"/>
      <c r="G7" s="354"/>
      <c r="H7" s="358"/>
      <c r="I7" s="353"/>
      <c r="J7" s="358"/>
      <c r="K7" s="358"/>
      <c r="L7" s="358"/>
      <c r="M7" s="355"/>
      <c r="N7" s="360"/>
      <c r="O7" s="361"/>
      <c r="P7" s="353"/>
      <c r="Q7" s="163" t="s">
        <v>10</v>
      </c>
      <c r="R7" s="163" t="s">
        <v>11</v>
      </c>
      <c r="S7" s="163" t="s">
        <v>10</v>
      </c>
      <c r="T7" s="163" t="s">
        <v>11</v>
      </c>
      <c r="U7" s="352"/>
      <c r="V7" s="352"/>
      <c r="W7" s="358"/>
      <c r="X7" s="376"/>
    </row>
    <row r="8" spans="1:24" ht="48" customHeight="1">
      <c r="A8" s="159">
        <v>1</v>
      </c>
      <c r="B8" s="160"/>
      <c r="C8" s="78"/>
      <c r="D8" s="79"/>
      <c r="E8" s="162"/>
      <c r="F8" s="78"/>
      <c r="G8" s="73"/>
      <c r="H8" s="65"/>
      <c r="I8" s="63"/>
      <c r="J8" s="65"/>
      <c r="K8" s="1"/>
      <c r="L8" s="265"/>
      <c r="M8" s="120"/>
      <c r="N8" s="266"/>
      <c r="O8" s="267"/>
      <c r="P8" s="267"/>
      <c r="Q8" s="267"/>
      <c r="R8" s="267"/>
      <c r="S8" s="267"/>
      <c r="T8" s="267"/>
      <c r="U8" s="267"/>
      <c r="V8" s="118"/>
      <c r="W8" s="268"/>
      <c r="X8" s="33"/>
    </row>
    <row r="9" spans="1:24" ht="51" customHeight="1">
      <c r="A9" s="159">
        <v>2</v>
      </c>
      <c r="B9" s="160"/>
      <c r="C9" s="78"/>
      <c r="D9" s="80"/>
      <c r="E9" s="162"/>
      <c r="F9" s="79"/>
      <c r="G9" s="74"/>
      <c r="H9" s="162"/>
      <c r="I9" s="64"/>
      <c r="J9" s="65"/>
      <c r="K9" s="1"/>
      <c r="L9" s="265"/>
      <c r="M9" s="120"/>
      <c r="N9" s="269"/>
      <c r="O9" s="269"/>
      <c r="P9" s="269"/>
      <c r="Q9" s="269"/>
      <c r="R9" s="270"/>
      <c r="S9" s="118"/>
      <c r="T9" s="118"/>
      <c r="U9" s="118"/>
      <c r="V9" s="118"/>
      <c r="W9" s="268"/>
      <c r="X9" s="33"/>
    </row>
    <row r="10" spans="1:24">
      <c r="A10" s="1"/>
      <c r="B10" s="349" t="s">
        <v>52</v>
      </c>
      <c r="C10" s="350"/>
      <c r="D10" s="351"/>
      <c r="E10" s="166" t="e">
        <f>E8+E9+#REF!+#REF!</f>
        <v>#REF!</v>
      </c>
      <c r="F10" s="2"/>
      <c r="G10" s="42"/>
      <c r="H10" s="1"/>
      <c r="I10" s="1"/>
      <c r="J10" s="26">
        <f>SUM(J8:J9)</f>
        <v>0</v>
      </c>
      <c r="K10" s="1"/>
      <c r="L10" s="164"/>
      <c r="M10" s="165">
        <f t="shared" ref="M10:W10" si="0">SUM(M8:M9)</f>
        <v>0</v>
      </c>
      <c r="N10" s="165">
        <f t="shared" si="0"/>
        <v>0</v>
      </c>
      <c r="O10" s="165">
        <f t="shared" si="0"/>
        <v>0</v>
      </c>
      <c r="P10" s="165">
        <f t="shared" si="0"/>
        <v>0</v>
      </c>
      <c r="Q10" s="165">
        <f t="shared" si="0"/>
        <v>0</v>
      </c>
      <c r="R10" s="165">
        <f t="shared" si="0"/>
        <v>0</v>
      </c>
      <c r="S10" s="165">
        <f t="shared" si="0"/>
        <v>0</v>
      </c>
      <c r="T10" s="165">
        <f t="shared" si="0"/>
        <v>0</v>
      </c>
      <c r="U10" s="165">
        <f t="shared" si="0"/>
        <v>0</v>
      </c>
      <c r="V10" s="165">
        <f t="shared" si="0"/>
        <v>0</v>
      </c>
      <c r="W10" s="165">
        <f t="shared" si="0"/>
        <v>0</v>
      </c>
      <c r="X10" s="33"/>
    </row>
  </sheetData>
  <mergeCells count="29">
    <mergeCell ref="W5:W7"/>
    <mergeCell ref="X5:X7"/>
    <mergeCell ref="A5:A7"/>
    <mergeCell ref="B5:B7"/>
    <mergeCell ref="C5:C7"/>
    <mergeCell ref="D5:D7"/>
    <mergeCell ref="E5:E7"/>
    <mergeCell ref="H5:H7"/>
    <mergeCell ref="I5:I7"/>
    <mergeCell ref="J5:J7"/>
    <mergeCell ref="K5:K7"/>
    <mergeCell ref="V6:V7"/>
    <mergeCell ref="A1:X1"/>
    <mergeCell ref="A2:X2"/>
    <mergeCell ref="A3:V3"/>
    <mergeCell ref="W3:X3"/>
    <mergeCell ref="A4:X4"/>
    <mergeCell ref="B10:D10"/>
    <mergeCell ref="U6:U7"/>
    <mergeCell ref="F5:F7"/>
    <mergeCell ref="G5:G7"/>
    <mergeCell ref="S6:T6"/>
    <mergeCell ref="L5:L7"/>
    <mergeCell ref="M5:V5"/>
    <mergeCell ref="M6:M7"/>
    <mergeCell ref="N6:N7"/>
    <mergeCell ref="O6:O7"/>
    <mergeCell ref="P6:P7"/>
    <mergeCell ref="Q6:R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X11"/>
  <sheetViews>
    <sheetView showGridLines="0" view="pageBreakPreview" zoomScale="78" zoomScaleSheetLayoutView="78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F38" sqref="F38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3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4" customWidth="1"/>
  </cols>
  <sheetData>
    <row r="1" spans="1:24">
      <c r="A1" s="349" t="s">
        <v>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1"/>
    </row>
    <row r="2" spans="1:24" ht="15" customHeight="1">
      <c r="A2" s="363" t="s">
        <v>246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5"/>
    </row>
    <row r="3" spans="1:24">
      <c r="A3" s="366" t="s">
        <v>68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8"/>
      <c r="W3" s="369"/>
      <c r="X3" s="370"/>
    </row>
    <row r="4" spans="1:24" s="12" customFormat="1" ht="34.5" customHeight="1">
      <c r="A4" s="371" t="s">
        <v>74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3"/>
    </row>
    <row r="5" spans="1:24" ht="18" customHeight="1">
      <c r="A5" s="353" t="s">
        <v>0</v>
      </c>
      <c r="B5" s="354" t="s">
        <v>1</v>
      </c>
      <c r="C5" s="353" t="s">
        <v>2</v>
      </c>
      <c r="D5" s="354" t="s">
        <v>3</v>
      </c>
      <c r="E5" s="353" t="s">
        <v>0</v>
      </c>
      <c r="F5" s="353" t="s">
        <v>4</v>
      </c>
      <c r="G5" s="354" t="s">
        <v>5</v>
      </c>
      <c r="H5" s="356" t="s">
        <v>55</v>
      </c>
      <c r="I5" s="353" t="s">
        <v>53</v>
      </c>
      <c r="J5" s="356" t="s">
        <v>54</v>
      </c>
      <c r="K5" s="356" t="s">
        <v>61</v>
      </c>
      <c r="L5" s="356" t="s">
        <v>32</v>
      </c>
      <c r="M5" s="359" t="s">
        <v>15</v>
      </c>
      <c r="N5" s="359"/>
      <c r="O5" s="359"/>
      <c r="P5" s="359"/>
      <c r="Q5" s="359"/>
      <c r="R5" s="359"/>
      <c r="S5" s="359"/>
      <c r="T5" s="359"/>
      <c r="U5" s="359"/>
      <c r="V5" s="359"/>
      <c r="W5" s="356" t="s">
        <v>20</v>
      </c>
      <c r="X5" s="374" t="s">
        <v>13</v>
      </c>
    </row>
    <row r="6" spans="1:24" ht="21" customHeight="1">
      <c r="A6" s="353"/>
      <c r="B6" s="354"/>
      <c r="C6" s="353"/>
      <c r="D6" s="354"/>
      <c r="E6" s="353"/>
      <c r="F6" s="353"/>
      <c r="G6" s="354"/>
      <c r="H6" s="357"/>
      <c r="I6" s="353"/>
      <c r="J6" s="357"/>
      <c r="K6" s="357"/>
      <c r="L6" s="357"/>
      <c r="M6" s="355" t="s">
        <v>6</v>
      </c>
      <c r="N6" s="360" t="s">
        <v>14</v>
      </c>
      <c r="O6" s="361" t="s">
        <v>9</v>
      </c>
      <c r="P6" s="353" t="s">
        <v>8</v>
      </c>
      <c r="Q6" s="362" t="s">
        <v>16</v>
      </c>
      <c r="R6" s="362"/>
      <c r="S6" s="355" t="s">
        <v>17</v>
      </c>
      <c r="T6" s="355"/>
      <c r="U6" s="352" t="s">
        <v>12</v>
      </c>
      <c r="V6" s="352" t="s">
        <v>7</v>
      </c>
      <c r="W6" s="357"/>
      <c r="X6" s="375"/>
    </row>
    <row r="7" spans="1:24" ht="44.25" customHeight="1">
      <c r="A7" s="353"/>
      <c r="B7" s="354"/>
      <c r="C7" s="353"/>
      <c r="D7" s="354"/>
      <c r="E7" s="353"/>
      <c r="F7" s="353"/>
      <c r="G7" s="354"/>
      <c r="H7" s="358"/>
      <c r="I7" s="353"/>
      <c r="J7" s="358"/>
      <c r="K7" s="358"/>
      <c r="L7" s="358"/>
      <c r="M7" s="355"/>
      <c r="N7" s="360"/>
      <c r="O7" s="361"/>
      <c r="P7" s="353"/>
      <c r="Q7" s="41" t="s">
        <v>10</v>
      </c>
      <c r="R7" s="10" t="s">
        <v>11</v>
      </c>
      <c r="S7" s="10" t="s">
        <v>10</v>
      </c>
      <c r="T7" s="10" t="s">
        <v>11</v>
      </c>
      <c r="U7" s="352"/>
      <c r="V7" s="352"/>
      <c r="W7" s="358"/>
      <c r="X7" s="376"/>
    </row>
    <row r="8" spans="1:24" ht="15.75">
      <c r="A8" s="58">
        <v>1</v>
      </c>
      <c r="B8" s="69"/>
      <c r="C8" s="161"/>
      <c r="D8" s="79"/>
      <c r="E8" s="162"/>
      <c r="F8" s="79"/>
      <c r="G8" s="75"/>
      <c r="H8" s="56"/>
      <c r="I8" s="57"/>
      <c r="J8" s="56"/>
      <c r="K8" s="1"/>
      <c r="L8" s="55"/>
      <c r="M8" s="35"/>
      <c r="N8" s="119"/>
      <c r="O8" s="120"/>
      <c r="P8" s="120"/>
      <c r="Q8" s="120"/>
      <c r="R8" s="119"/>
      <c r="S8" s="119"/>
      <c r="T8" s="119"/>
      <c r="U8" s="119"/>
      <c r="V8" s="1"/>
      <c r="W8" s="1"/>
      <c r="X8" s="33"/>
    </row>
    <row r="9" spans="1:24" ht="15.75">
      <c r="A9" s="58">
        <v>2</v>
      </c>
      <c r="B9" s="69"/>
      <c r="C9" s="161"/>
      <c r="D9" s="79"/>
      <c r="E9" s="162"/>
      <c r="F9" s="79"/>
      <c r="G9" s="75"/>
      <c r="H9" s="56"/>
      <c r="I9" s="57"/>
      <c r="J9" s="56"/>
      <c r="K9" s="1"/>
      <c r="L9" s="55"/>
      <c r="M9" s="35"/>
      <c r="N9" s="119"/>
      <c r="O9" s="120"/>
      <c r="P9" s="120"/>
      <c r="Q9" s="120"/>
      <c r="R9" s="119"/>
      <c r="S9" s="119"/>
      <c r="T9" s="119"/>
      <c r="U9" s="119"/>
      <c r="V9" s="1"/>
      <c r="W9" s="1"/>
      <c r="X9" s="33"/>
    </row>
    <row r="10" spans="1:24" ht="16.5">
      <c r="A10" s="55">
        <v>3</v>
      </c>
      <c r="B10" s="72"/>
      <c r="C10" s="185"/>
      <c r="D10" s="185"/>
      <c r="E10" s="190"/>
      <c r="F10" s="191"/>
      <c r="G10" s="75"/>
      <c r="H10" s="77"/>
      <c r="I10" s="1"/>
      <c r="J10" s="56"/>
      <c r="K10" s="1"/>
      <c r="L10" s="55"/>
      <c r="M10" s="35"/>
      <c r="N10" s="119"/>
      <c r="O10" s="120"/>
      <c r="P10" s="120"/>
      <c r="Q10" s="120"/>
      <c r="R10" s="119"/>
      <c r="S10" s="119"/>
      <c r="T10" s="119"/>
      <c r="U10" s="119"/>
      <c r="V10" s="1"/>
      <c r="W10" s="1"/>
      <c r="X10" s="33"/>
    </row>
    <row r="11" spans="1:24">
      <c r="A11" s="1"/>
      <c r="B11" s="349" t="s">
        <v>52</v>
      </c>
      <c r="C11" s="350"/>
      <c r="D11" s="351"/>
      <c r="E11" s="27">
        <f>E8+E9+E10</f>
        <v>0</v>
      </c>
      <c r="F11" s="2"/>
      <c r="G11" s="42"/>
      <c r="H11" s="1"/>
      <c r="I11" s="1"/>
      <c r="J11" s="26">
        <f>SUM(J8:J10)</f>
        <v>0</v>
      </c>
      <c r="K11" s="1"/>
      <c r="L11" s="55"/>
      <c r="M11" s="35">
        <f t="shared" ref="M11:W11" si="0">SUM(M8:M10)</f>
        <v>0</v>
      </c>
      <c r="N11" s="116">
        <f t="shared" si="0"/>
        <v>0</v>
      </c>
      <c r="O11" s="116">
        <f t="shared" si="0"/>
        <v>0</v>
      </c>
      <c r="P11" s="116">
        <f t="shared" si="0"/>
        <v>0</v>
      </c>
      <c r="Q11" s="116">
        <f t="shared" si="0"/>
        <v>0</v>
      </c>
      <c r="R11" s="116">
        <f t="shared" si="0"/>
        <v>0</v>
      </c>
      <c r="S11" s="116">
        <f t="shared" si="0"/>
        <v>0</v>
      </c>
      <c r="T11" s="116">
        <f t="shared" si="0"/>
        <v>0</v>
      </c>
      <c r="U11" s="116">
        <f t="shared" si="0"/>
        <v>0</v>
      </c>
      <c r="V11" s="116">
        <f t="shared" si="0"/>
        <v>0</v>
      </c>
      <c r="W11" s="116">
        <f t="shared" si="0"/>
        <v>0</v>
      </c>
      <c r="X11" s="33"/>
    </row>
  </sheetData>
  <mergeCells count="29"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AB45"/>
  <sheetViews>
    <sheetView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AA2"/>
    </sheetView>
  </sheetViews>
  <sheetFormatPr defaultRowHeight="15"/>
  <cols>
    <col min="1" max="1" width="5.28515625" style="12" customWidth="1"/>
    <col min="2" max="2" width="13.42578125" style="40" customWidth="1"/>
    <col min="3" max="3" width="13.140625" style="12" customWidth="1"/>
    <col min="4" max="4" width="13" style="12" customWidth="1"/>
    <col min="5" max="5" width="8.7109375" hidden="1" customWidth="1"/>
    <col min="6" max="6" width="4.140625" style="11" customWidth="1"/>
    <col min="7" max="7" width="26.7109375" style="18" customWidth="1"/>
    <col min="8" max="8" width="21" style="18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1" customWidth="1"/>
    <col min="13" max="13" width="10" hidden="1" customWidth="1"/>
    <col min="14" max="14" width="9.28515625" hidden="1" customWidth="1"/>
    <col min="15" max="15" width="12.140625" style="20" customWidth="1"/>
    <col min="16" max="16" width="5" style="47" customWidth="1"/>
    <col min="17" max="24" width="6.7109375" customWidth="1"/>
    <col min="25" max="25" width="12" customWidth="1"/>
    <col min="27" max="27" width="17.42578125" style="14" customWidth="1"/>
  </cols>
  <sheetData>
    <row r="1" spans="1:28" ht="18" customHeight="1">
      <c r="A1" s="397" t="s">
        <v>18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</row>
    <row r="2" spans="1:28" ht="15" customHeight="1">
      <c r="A2" s="363" t="str">
        <f>'Patna (West)'!A2</f>
        <v>Progress Report for the construction of SSSM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5"/>
    </row>
    <row r="3" spans="1:28" ht="18.75" customHeight="1">
      <c r="A3" s="366" t="s">
        <v>43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8"/>
      <c r="Z3" s="377"/>
      <c r="AA3" s="377"/>
      <c r="AB3" s="3"/>
    </row>
    <row r="4" spans="1:28" ht="20.25" customHeight="1">
      <c r="A4" s="407" t="s">
        <v>60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</row>
    <row r="5" spans="1:28" ht="18" customHeight="1">
      <c r="A5" s="353" t="s">
        <v>0</v>
      </c>
      <c r="B5" s="353" t="s">
        <v>1</v>
      </c>
      <c r="C5" s="353" t="s">
        <v>2</v>
      </c>
      <c r="D5" s="353" t="s">
        <v>3</v>
      </c>
      <c r="F5" s="353" t="s">
        <v>0</v>
      </c>
      <c r="G5" s="354" t="s">
        <v>4</v>
      </c>
      <c r="H5" s="354" t="s">
        <v>5</v>
      </c>
      <c r="I5" s="405" t="s">
        <v>57</v>
      </c>
      <c r="J5" s="356" t="s">
        <v>55</v>
      </c>
      <c r="K5" s="353" t="s">
        <v>53</v>
      </c>
      <c r="L5" s="356" t="s">
        <v>54</v>
      </c>
      <c r="M5" s="356" t="s">
        <v>31</v>
      </c>
      <c r="N5" s="353" t="s">
        <v>19</v>
      </c>
      <c r="O5" s="401" t="s">
        <v>32</v>
      </c>
      <c r="P5" s="359" t="s">
        <v>15</v>
      </c>
      <c r="Q5" s="359"/>
      <c r="R5" s="359"/>
      <c r="S5" s="359"/>
      <c r="T5" s="359"/>
      <c r="U5" s="359"/>
      <c r="V5" s="359"/>
      <c r="W5" s="359"/>
      <c r="X5" s="359"/>
      <c r="Y5" s="359"/>
      <c r="Z5" s="356" t="s">
        <v>20</v>
      </c>
      <c r="AA5" s="356" t="s">
        <v>13</v>
      </c>
    </row>
    <row r="6" spans="1:28" ht="21" customHeight="1">
      <c r="A6" s="353"/>
      <c r="B6" s="353"/>
      <c r="C6" s="353"/>
      <c r="D6" s="353"/>
      <c r="F6" s="353"/>
      <c r="G6" s="354"/>
      <c r="H6" s="354"/>
      <c r="I6" s="406"/>
      <c r="J6" s="357"/>
      <c r="K6" s="353"/>
      <c r="L6" s="357"/>
      <c r="M6" s="357"/>
      <c r="N6" s="353"/>
      <c r="O6" s="402"/>
      <c r="P6" s="413" t="s">
        <v>6</v>
      </c>
      <c r="Q6" s="360" t="s">
        <v>14</v>
      </c>
      <c r="R6" s="361" t="s">
        <v>9</v>
      </c>
      <c r="S6" s="353" t="s">
        <v>8</v>
      </c>
      <c r="T6" s="362" t="s">
        <v>16</v>
      </c>
      <c r="U6" s="362"/>
      <c r="V6" s="355" t="s">
        <v>17</v>
      </c>
      <c r="W6" s="355"/>
      <c r="X6" s="352" t="s">
        <v>12</v>
      </c>
      <c r="Y6" s="352" t="s">
        <v>7</v>
      </c>
      <c r="Z6" s="357"/>
      <c r="AA6" s="357"/>
    </row>
    <row r="7" spans="1:28" ht="38.25" customHeight="1">
      <c r="A7" s="356"/>
      <c r="B7" s="356"/>
      <c r="C7" s="356"/>
      <c r="D7" s="356"/>
      <c r="F7" s="356"/>
      <c r="G7" s="412"/>
      <c r="H7" s="412"/>
      <c r="I7" s="406"/>
      <c r="J7" s="357"/>
      <c r="K7" s="356"/>
      <c r="L7" s="357"/>
      <c r="M7" s="357"/>
      <c r="N7" s="356"/>
      <c r="O7" s="402"/>
      <c r="P7" s="414"/>
      <c r="Q7" s="415"/>
      <c r="R7" s="399"/>
      <c r="S7" s="356"/>
      <c r="T7" s="51" t="s">
        <v>10</v>
      </c>
      <c r="U7" s="51" t="s">
        <v>11</v>
      </c>
      <c r="V7" s="51" t="s">
        <v>10</v>
      </c>
      <c r="W7" s="51" t="s">
        <v>11</v>
      </c>
      <c r="X7" s="400"/>
      <c r="Y7" s="400"/>
      <c r="Z7" s="357"/>
      <c r="AA7" s="357"/>
    </row>
    <row r="8" spans="1:28" s="93" customFormat="1" ht="30" customHeight="1">
      <c r="A8" s="56"/>
      <c r="B8" s="83"/>
      <c r="C8" s="113"/>
      <c r="D8" s="82"/>
      <c r="E8" s="81"/>
      <c r="F8" s="81"/>
      <c r="G8" s="186"/>
      <c r="H8" s="76"/>
      <c r="I8" s="49"/>
      <c r="J8" s="29"/>
      <c r="K8" s="53"/>
      <c r="L8" s="50"/>
      <c r="M8" s="53"/>
      <c r="N8" s="53"/>
      <c r="O8" s="53"/>
      <c r="P8" s="86"/>
      <c r="Q8" s="36"/>
      <c r="R8" s="36"/>
      <c r="S8" s="36"/>
      <c r="T8" s="124"/>
      <c r="U8" s="124"/>
      <c r="V8" s="125"/>
      <c r="W8" s="125"/>
      <c r="X8" s="125"/>
      <c r="Y8" s="121"/>
      <c r="Z8" s="50"/>
      <c r="AA8" s="53"/>
      <c r="AB8" s="92"/>
    </row>
    <row r="9" spans="1:28" s="93" customFormat="1" ht="30" customHeight="1">
      <c r="A9" s="381"/>
      <c r="B9" s="382"/>
      <c r="C9" s="384"/>
      <c r="D9" s="386"/>
      <c r="E9" s="81"/>
      <c r="F9" s="81"/>
      <c r="G9" s="187"/>
      <c r="H9" s="385"/>
      <c r="I9" s="49"/>
      <c r="J9" s="29"/>
      <c r="K9" s="53"/>
      <c r="L9" s="403"/>
      <c r="M9" s="53"/>
      <c r="N9" s="53"/>
      <c r="O9" s="53"/>
      <c r="P9" s="86"/>
      <c r="Q9" s="126"/>
      <c r="R9" s="127"/>
      <c r="S9" s="128"/>
      <c r="T9" s="125"/>
      <c r="U9" s="125"/>
      <c r="V9" s="125"/>
      <c r="W9" s="125"/>
      <c r="X9" s="125"/>
      <c r="Y9" s="121"/>
      <c r="Z9" s="403"/>
      <c r="AA9" s="76"/>
      <c r="AB9" s="92"/>
    </row>
    <row r="10" spans="1:28" s="93" customFormat="1" ht="30" customHeight="1">
      <c r="A10" s="381"/>
      <c r="B10" s="383"/>
      <c r="C10" s="384"/>
      <c r="D10" s="386"/>
      <c r="E10" s="81"/>
      <c r="F10" s="81"/>
      <c r="G10" s="188"/>
      <c r="H10" s="385"/>
      <c r="I10" s="19"/>
      <c r="J10" s="1"/>
      <c r="K10" s="1"/>
      <c r="L10" s="404"/>
      <c r="M10" s="35"/>
      <c r="N10" s="1"/>
      <c r="O10" s="1"/>
      <c r="P10" s="87"/>
      <c r="Q10" s="36"/>
      <c r="R10" s="36"/>
      <c r="S10" s="36"/>
      <c r="T10" s="36"/>
      <c r="U10" s="36"/>
      <c r="V10" s="118"/>
      <c r="W10" s="118"/>
      <c r="X10" s="118"/>
      <c r="Y10" s="119"/>
      <c r="Z10" s="404"/>
      <c r="AA10" s="30"/>
      <c r="AB10" s="94"/>
    </row>
    <row r="11" spans="1:28" ht="30" customHeight="1">
      <c r="A11" s="387"/>
      <c r="B11" s="389"/>
      <c r="C11" s="392"/>
      <c r="D11" s="89"/>
      <c r="E11" s="90"/>
      <c r="F11" s="90"/>
      <c r="G11" s="189"/>
      <c r="H11" s="394"/>
      <c r="I11" s="18"/>
      <c r="L11" s="409"/>
      <c r="M11" s="54"/>
      <c r="N11" s="60"/>
      <c r="O11" s="60"/>
      <c r="P11" s="91"/>
      <c r="Q11" s="129"/>
      <c r="R11" s="130"/>
      <c r="S11" s="130"/>
      <c r="T11" s="130"/>
      <c r="U11" s="130"/>
      <c r="V11" s="130"/>
      <c r="W11" s="130"/>
      <c r="X11" s="130"/>
      <c r="Y11" s="122"/>
      <c r="Z11" s="409"/>
      <c r="AA11" s="60"/>
      <c r="AB11" s="14"/>
    </row>
    <row r="12" spans="1:28" ht="30" customHeight="1">
      <c r="A12" s="387"/>
      <c r="B12" s="390"/>
      <c r="C12" s="392"/>
      <c r="D12" s="82"/>
      <c r="E12" s="81"/>
      <c r="F12" s="81"/>
      <c r="G12" s="186"/>
      <c r="H12" s="395"/>
      <c r="I12" s="18"/>
      <c r="L12" s="410"/>
      <c r="M12" s="35"/>
      <c r="N12" s="1"/>
      <c r="O12" s="1"/>
      <c r="P12" s="87"/>
      <c r="Q12" s="117"/>
      <c r="R12" s="118"/>
      <c r="S12" s="118"/>
      <c r="T12" s="118"/>
      <c r="U12" s="118"/>
      <c r="V12" s="118"/>
      <c r="W12" s="118"/>
      <c r="X12" s="118"/>
      <c r="Y12" s="119"/>
      <c r="Z12" s="410"/>
      <c r="AA12" s="1"/>
      <c r="AB12" s="14"/>
    </row>
    <row r="13" spans="1:28" ht="37.5" customHeight="1">
      <c r="A13" s="388"/>
      <c r="B13" s="391"/>
      <c r="C13" s="393"/>
      <c r="D13" s="82"/>
      <c r="E13" s="81"/>
      <c r="F13" s="81"/>
      <c r="G13" s="186"/>
      <c r="H13" s="396"/>
      <c r="I13" s="18"/>
      <c r="L13" s="411"/>
      <c r="M13" s="35"/>
      <c r="N13" s="1"/>
      <c r="O13" s="1"/>
      <c r="P13" s="87"/>
      <c r="Q13" s="117"/>
      <c r="R13" s="118"/>
      <c r="S13" s="118"/>
      <c r="T13" s="118"/>
      <c r="U13" s="118"/>
      <c r="V13" s="118"/>
      <c r="W13" s="118"/>
      <c r="X13" s="118"/>
      <c r="Y13" s="119"/>
      <c r="Z13" s="411"/>
      <c r="AA13" s="1"/>
      <c r="AB13" s="14"/>
    </row>
    <row r="14" spans="1:28" s="12" customFormat="1">
      <c r="A14" s="378" t="s">
        <v>52</v>
      </c>
      <c r="B14" s="379"/>
      <c r="C14" s="379"/>
      <c r="D14" s="380"/>
      <c r="E14" s="88"/>
      <c r="F14" s="105">
        <v>0</v>
      </c>
      <c r="G14" s="88"/>
      <c r="H14" s="88"/>
      <c r="I14" s="88"/>
      <c r="J14" s="88"/>
      <c r="K14" s="88"/>
      <c r="L14" s="88">
        <f>SUM(L8:L13)</f>
        <v>0</v>
      </c>
      <c r="M14" s="88"/>
      <c r="N14" s="88"/>
      <c r="O14" s="88"/>
      <c r="P14" s="105">
        <f t="shared" ref="P14:Z14" si="0">SUM(P8:P13)</f>
        <v>0</v>
      </c>
      <c r="Q14" s="105">
        <f t="shared" si="0"/>
        <v>0</v>
      </c>
      <c r="R14" s="105">
        <f t="shared" si="0"/>
        <v>0</v>
      </c>
      <c r="S14" s="105">
        <f t="shared" si="0"/>
        <v>0</v>
      </c>
      <c r="T14" s="105">
        <f t="shared" si="0"/>
        <v>0</v>
      </c>
      <c r="U14" s="105">
        <f t="shared" si="0"/>
        <v>0</v>
      </c>
      <c r="V14" s="105">
        <f t="shared" si="0"/>
        <v>0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62"/>
    </row>
    <row r="15" spans="1:28" ht="30" customHeight="1"/>
    <row r="16" spans="1:28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4">
    <mergeCell ref="A5:A7"/>
    <mergeCell ref="B5:B7"/>
    <mergeCell ref="C5:C7"/>
    <mergeCell ref="Z11:Z13"/>
    <mergeCell ref="L9:L10"/>
    <mergeCell ref="G5:G7"/>
    <mergeCell ref="H5:H7"/>
    <mergeCell ref="J5:J7"/>
    <mergeCell ref="P6:P7"/>
    <mergeCell ref="Q6:Q7"/>
    <mergeCell ref="L5:L7"/>
    <mergeCell ref="N5:N7"/>
    <mergeCell ref="A1:AA1"/>
    <mergeCell ref="A3:Y3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O5:O7"/>
    <mergeCell ref="K5:K7"/>
    <mergeCell ref="I5:I7"/>
    <mergeCell ref="A4:AA4"/>
    <mergeCell ref="A2:AA2"/>
    <mergeCell ref="Z3:AA3"/>
    <mergeCell ref="A14:D14"/>
    <mergeCell ref="A9:A10"/>
    <mergeCell ref="B9:B10"/>
    <mergeCell ref="C9:C10"/>
    <mergeCell ref="H9:H10"/>
    <mergeCell ref="D9:D10"/>
    <mergeCell ref="A11:A13"/>
    <mergeCell ref="B11:B13"/>
    <mergeCell ref="C11:C13"/>
    <mergeCell ref="H11:H13"/>
    <mergeCell ref="D5:D7"/>
    <mergeCell ref="F5:F7"/>
    <mergeCell ref="Z9:Z10"/>
    <mergeCell ref="L11:L13"/>
  </mergeCells>
  <pageMargins left="0.26" right="0.12" top="0.37" bottom="0.34" header="0.13" footer="0.13"/>
  <pageSetup scale="56" orientation="landscape" r:id="rId1"/>
  <headerFooter differentOddEven="1" differentFirst="1"/>
  <colBreaks count="1" manualBreakCount="1">
    <brk id="2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Y11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3" sqref="F13"/>
    </sheetView>
  </sheetViews>
  <sheetFormatPr defaultRowHeight="15"/>
  <cols>
    <col min="1" max="1" width="4.140625" style="12" customWidth="1"/>
    <col min="2" max="2" width="8" style="12" customWidth="1"/>
    <col min="3" max="3" width="8.42578125" style="12" customWidth="1"/>
    <col min="4" max="4" width="17" style="12" customWidth="1"/>
    <col min="5" max="5" width="3.85546875" bestFit="1" customWidth="1"/>
    <col min="6" max="6" width="25.5703125" customWidth="1"/>
    <col min="7" max="7" width="23" style="18" customWidth="1"/>
    <col min="8" max="8" width="7.85546875" style="13" customWidth="1"/>
    <col min="9" max="9" width="8.140625" hidden="1" customWidth="1"/>
    <col min="10" max="10" width="8.5703125" style="12" customWidth="1"/>
    <col min="11" max="11" width="9.140625" hidden="1" customWidth="1"/>
    <col min="12" max="12" width="6.140625" hidden="1" customWidth="1"/>
    <col min="13" max="13" width="10.28515625" style="22" customWidth="1"/>
    <col min="14" max="14" width="4.28515625" style="11" customWidth="1"/>
    <col min="15" max="23" width="5.7109375" customWidth="1"/>
    <col min="25" max="25" width="13.28515625" customWidth="1"/>
  </cols>
  <sheetData>
    <row r="1" spans="1:25">
      <c r="A1" s="419" t="s">
        <v>18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15" customHeight="1">
      <c r="A2" s="422" t="str">
        <f>'Patna (West)'!A2</f>
        <v>Progress Report for the construction of SSSM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</row>
    <row r="3" spans="1:25">
      <c r="A3" s="421" t="s">
        <v>42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379"/>
      <c r="Y3" s="380"/>
    </row>
    <row r="4" spans="1:25" ht="15" customHeight="1">
      <c r="A4" s="431" t="s">
        <v>75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</row>
    <row r="5" spans="1:25" ht="18" customHeight="1">
      <c r="A5" s="353" t="s">
        <v>0</v>
      </c>
      <c r="B5" s="353" t="s">
        <v>1</v>
      </c>
      <c r="C5" s="353" t="s">
        <v>2</v>
      </c>
      <c r="D5" s="353" t="s">
        <v>3</v>
      </c>
      <c r="E5" s="353" t="s">
        <v>0</v>
      </c>
      <c r="F5" s="354" t="s">
        <v>4</v>
      </c>
      <c r="G5" s="353" t="s">
        <v>5</v>
      </c>
      <c r="H5" s="356" t="s">
        <v>55</v>
      </c>
      <c r="I5" s="353" t="s">
        <v>53</v>
      </c>
      <c r="J5" s="356" t="s">
        <v>54</v>
      </c>
      <c r="K5" s="356" t="s">
        <v>31</v>
      </c>
      <c r="L5" s="353" t="s">
        <v>19</v>
      </c>
      <c r="M5" s="356" t="s">
        <v>32</v>
      </c>
      <c r="N5" s="359" t="s">
        <v>15</v>
      </c>
      <c r="O5" s="359"/>
      <c r="P5" s="359"/>
      <c r="Q5" s="359"/>
      <c r="R5" s="359"/>
      <c r="S5" s="359"/>
      <c r="T5" s="359"/>
      <c r="U5" s="359"/>
      <c r="V5" s="359"/>
      <c r="W5" s="359"/>
      <c r="X5" s="356" t="s">
        <v>20</v>
      </c>
      <c r="Y5" s="433" t="s">
        <v>13</v>
      </c>
    </row>
    <row r="6" spans="1:25" ht="29.25" customHeight="1">
      <c r="A6" s="353"/>
      <c r="B6" s="353"/>
      <c r="C6" s="353"/>
      <c r="D6" s="353"/>
      <c r="E6" s="353"/>
      <c r="F6" s="354"/>
      <c r="G6" s="353"/>
      <c r="H6" s="357"/>
      <c r="I6" s="353"/>
      <c r="J6" s="357"/>
      <c r="K6" s="357"/>
      <c r="L6" s="353"/>
      <c r="M6" s="357"/>
      <c r="N6" s="355" t="s">
        <v>6</v>
      </c>
      <c r="O6" s="360" t="s">
        <v>14</v>
      </c>
      <c r="P6" s="361" t="s">
        <v>9</v>
      </c>
      <c r="Q6" s="353" t="s">
        <v>8</v>
      </c>
      <c r="R6" s="362" t="s">
        <v>16</v>
      </c>
      <c r="S6" s="362"/>
      <c r="T6" s="355" t="s">
        <v>17</v>
      </c>
      <c r="U6" s="355"/>
      <c r="V6" s="352" t="s">
        <v>12</v>
      </c>
      <c r="W6" s="352" t="s">
        <v>7</v>
      </c>
      <c r="X6" s="357"/>
      <c r="Y6" s="434"/>
    </row>
    <row r="7" spans="1:25" ht="27.75" customHeight="1">
      <c r="A7" s="353"/>
      <c r="B7" s="353"/>
      <c r="C7" s="353"/>
      <c r="D7" s="353"/>
      <c r="E7" s="353"/>
      <c r="F7" s="354"/>
      <c r="G7" s="353"/>
      <c r="H7" s="358"/>
      <c r="I7" s="353"/>
      <c r="J7" s="358"/>
      <c r="K7" s="358"/>
      <c r="L7" s="353"/>
      <c r="M7" s="358"/>
      <c r="N7" s="355"/>
      <c r="O7" s="360"/>
      <c r="P7" s="361"/>
      <c r="Q7" s="353"/>
      <c r="R7" s="16" t="s">
        <v>10</v>
      </c>
      <c r="S7" s="16" t="s">
        <v>11</v>
      </c>
      <c r="T7" s="16" t="s">
        <v>10</v>
      </c>
      <c r="U7" s="16" t="s">
        <v>11</v>
      </c>
      <c r="V7" s="352"/>
      <c r="W7" s="352"/>
      <c r="X7" s="358"/>
      <c r="Y7" s="435"/>
    </row>
    <row r="8" spans="1:25" ht="30" customHeight="1">
      <c r="A8" s="381"/>
      <c r="B8" s="424"/>
      <c r="C8" s="96"/>
      <c r="D8" s="56"/>
      <c r="E8" s="56"/>
      <c r="F8" s="76"/>
      <c r="G8" s="427"/>
      <c r="H8" s="428"/>
      <c r="I8" s="85"/>
      <c r="J8" s="416"/>
      <c r="K8" s="416"/>
      <c r="L8" s="428"/>
      <c r="M8" s="409"/>
      <c r="N8" s="45"/>
      <c r="O8" s="1"/>
      <c r="P8" s="99"/>
      <c r="Q8" s="35"/>
      <c r="R8" s="1"/>
      <c r="S8" s="1"/>
      <c r="T8" s="1"/>
      <c r="U8" s="1"/>
      <c r="V8" s="1"/>
      <c r="W8" s="1"/>
      <c r="X8" s="409"/>
      <c r="Y8" s="2"/>
    </row>
    <row r="9" spans="1:25" ht="30" customHeight="1">
      <c r="A9" s="381"/>
      <c r="B9" s="425"/>
      <c r="C9" s="96"/>
      <c r="D9" s="56"/>
      <c r="E9" s="56"/>
      <c r="F9" s="96"/>
      <c r="G9" s="395"/>
      <c r="H9" s="387"/>
      <c r="I9" s="97"/>
      <c r="J9" s="417"/>
      <c r="K9" s="417"/>
      <c r="L9" s="387"/>
      <c r="M9" s="429"/>
      <c r="N9" s="45"/>
      <c r="O9" s="132"/>
      <c r="P9" s="132"/>
      <c r="Q9" s="132"/>
      <c r="R9" s="132"/>
      <c r="S9" s="132"/>
      <c r="T9" s="133"/>
      <c r="U9" s="1"/>
      <c r="V9" s="1"/>
      <c r="W9" s="1"/>
      <c r="X9" s="410"/>
      <c r="Y9" s="1"/>
    </row>
    <row r="10" spans="1:25" ht="30" customHeight="1">
      <c r="A10" s="381"/>
      <c r="B10" s="426"/>
      <c r="C10" s="96"/>
      <c r="D10" s="56"/>
      <c r="E10" s="56"/>
      <c r="F10" s="96"/>
      <c r="G10" s="396"/>
      <c r="H10" s="388"/>
      <c r="I10" s="98"/>
      <c r="J10" s="418"/>
      <c r="K10" s="418"/>
      <c r="L10" s="388"/>
      <c r="M10" s="430"/>
      <c r="N10" s="45"/>
      <c r="O10" s="132"/>
      <c r="P10" s="132"/>
      <c r="Q10" s="132"/>
      <c r="R10" s="132"/>
      <c r="S10" s="132"/>
      <c r="T10" s="132"/>
      <c r="U10" s="132"/>
      <c r="V10" s="1"/>
      <c r="W10" s="1"/>
      <c r="X10" s="411"/>
      <c r="Y10" s="1"/>
    </row>
    <row r="11" spans="1:25" s="12" customFormat="1" ht="20.100000000000001" customHeight="1">
      <c r="A11" s="378" t="s">
        <v>52</v>
      </c>
      <c r="B11" s="379"/>
      <c r="C11" s="379"/>
      <c r="D11" s="380"/>
      <c r="E11" s="27">
        <v>0</v>
      </c>
      <c r="F11" s="55"/>
      <c r="G11" s="55"/>
      <c r="H11" s="100"/>
      <c r="I11" s="55"/>
      <c r="J11" s="101">
        <f>SUM(J8:J10)</f>
        <v>0</v>
      </c>
      <c r="K11" s="55"/>
      <c r="L11" s="55"/>
      <c r="M11" s="21"/>
      <c r="N11" s="27">
        <f t="shared" ref="N11:X11" si="0">SUM(N8:N10)</f>
        <v>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7">
        <f t="shared" si="0"/>
        <v>0</v>
      </c>
      <c r="W11" s="27">
        <f t="shared" si="0"/>
        <v>0</v>
      </c>
      <c r="X11" s="27">
        <f t="shared" si="0"/>
        <v>0</v>
      </c>
      <c r="Y11" s="55"/>
    </row>
  </sheetData>
  <mergeCells count="39">
    <mergeCell ref="Y5:Y7"/>
    <mergeCell ref="X8:X10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A11:D11"/>
    <mergeCell ref="T6:U6"/>
    <mergeCell ref="V6:V7"/>
    <mergeCell ref="J5:J7"/>
    <mergeCell ref="J8:J10"/>
    <mergeCell ref="P6:P7"/>
    <mergeCell ref="O6:O7"/>
    <mergeCell ref="R6:S6"/>
    <mergeCell ref="Q6:Q7"/>
  </mergeCells>
  <pageMargins left="0.21" right="0.08" top="0.19" bottom="0.19" header="0.16" footer="0.1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14"/>
  <sheetViews>
    <sheetView showGridLines="0" view="pageBreakPreview" zoomScale="93" zoomScaleSheetLayoutView="93" workbookViewId="0">
      <pane ySplit="7" topLeftCell="A8" activePane="bottomLeft" state="frozen"/>
      <selection pane="bottomLeft" activeCell="J11" sqref="J11:J12"/>
    </sheetView>
  </sheetViews>
  <sheetFormatPr defaultRowHeight="15"/>
  <cols>
    <col min="1" max="1" width="4.140625" style="12" customWidth="1"/>
    <col min="2" max="2" width="10" style="4" bestFit="1" customWidth="1"/>
    <col min="3" max="3" width="8.42578125" style="12" customWidth="1"/>
    <col min="4" max="4" width="17.140625" style="31" customWidth="1"/>
    <col min="5" max="5" width="4.140625" customWidth="1"/>
    <col min="6" max="6" width="25" style="18" customWidth="1"/>
    <col min="7" max="7" width="24.140625" customWidth="1"/>
    <col min="8" max="8" width="9.7109375" hidden="1" customWidth="1"/>
    <col min="9" max="9" width="8" hidden="1" customWidth="1"/>
    <col min="10" max="10" width="9.28515625" style="12" customWidth="1"/>
    <col min="11" max="11" width="7.140625" hidden="1" customWidth="1"/>
    <col min="12" max="12" width="6.5703125" hidden="1" customWidth="1"/>
    <col min="13" max="13" width="9.5703125" style="22" customWidth="1"/>
    <col min="14" max="14" width="4.5703125" style="47" customWidth="1"/>
    <col min="15" max="15" width="3" customWidth="1"/>
    <col min="16" max="16" width="3.42578125" customWidth="1"/>
    <col min="17" max="18" width="3.7109375" customWidth="1"/>
    <col min="19" max="19" width="3" customWidth="1"/>
    <col min="20" max="20" width="3.7109375" customWidth="1"/>
    <col min="21" max="21" width="3.28515625" customWidth="1"/>
    <col min="22" max="23" width="3.28515625" bestFit="1" customWidth="1"/>
    <col min="25" max="25" width="9.140625" style="34"/>
  </cols>
  <sheetData>
    <row r="1" spans="1:25" ht="15.75" customHeight="1">
      <c r="A1" s="349" t="s">
        <v>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1"/>
    </row>
    <row r="2" spans="1:25" ht="15" customHeight="1">
      <c r="A2" s="363" t="str">
        <f>'Patna (West)'!A2</f>
        <v>Progress Report for the construction of SSSM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5"/>
    </row>
    <row r="3" spans="1:25" ht="18.75" customHeight="1">
      <c r="A3" s="366" t="s">
        <v>41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8"/>
      <c r="W3" s="369"/>
      <c r="X3" s="442"/>
      <c r="Y3" s="370"/>
    </row>
    <row r="4" spans="1:25" ht="15" customHeight="1">
      <c r="A4" s="431" t="s">
        <v>76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</row>
    <row r="5" spans="1:25" ht="27" customHeight="1">
      <c r="A5" s="356" t="s">
        <v>0</v>
      </c>
      <c r="B5" s="455" t="s">
        <v>1</v>
      </c>
      <c r="C5" s="356" t="s">
        <v>2</v>
      </c>
      <c r="D5" s="412" t="s">
        <v>3</v>
      </c>
      <c r="E5" s="356" t="s">
        <v>0</v>
      </c>
      <c r="F5" s="356" t="s">
        <v>4</v>
      </c>
      <c r="G5" s="356" t="s">
        <v>5</v>
      </c>
      <c r="H5" s="356" t="s">
        <v>55</v>
      </c>
      <c r="I5" s="24" t="s">
        <v>53</v>
      </c>
      <c r="J5" s="356" t="s">
        <v>54</v>
      </c>
      <c r="K5" s="356" t="s">
        <v>31</v>
      </c>
      <c r="L5" s="356" t="s">
        <v>19</v>
      </c>
      <c r="M5" s="356" t="s">
        <v>32</v>
      </c>
      <c r="N5" s="446" t="s">
        <v>15</v>
      </c>
      <c r="O5" s="447"/>
      <c r="P5" s="447"/>
      <c r="Q5" s="447"/>
      <c r="R5" s="447"/>
      <c r="S5" s="447"/>
      <c r="T5" s="447"/>
      <c r="U5" s="447"/>
      <c r="V5" s="447"/>
      <c r="W5" s="448"/>
      <c r="X5" s="356" t="s">
        <v>20</v>
      </c>
      <c r="Y5" s="374" t="s">
        <v>13</v>
      </c>
    </row>
    <row r="6" spans="1:25" ht="48" customHeight="1">
      <c r="A6" s="357"/>
      <c r="B6" s="456"/>
      <c r="C6" s="357"/>
      <c r="D6" s="445"/>
      <c r="E6" s="357"/>
      <c r="F6" s="357"/>
      <c r="G6" s="357"/>
      <c r="H6" s="357"/>
      <c r="I6" s="25"/>
      <c r="J6" s="357"/>
      <c r="K6" s="357"/>
      <c r="L6" s="357"/>
      <c r="M6" s="357"/>
      <c r="N6" s="413" t="s">
        <v>6</v>
      </c>
      <c r="O6" s="415" t="s">
        <v>14</v>
      </c>
      <c r="P6" s="399" t="s">
        <v>9</v>
      </c>
      <c r="Q6" s="356" t="s">
        <v>8</v>
      </c>
      <c r="R6" s="449" t="s">
        <v>16</v>
      </c>
      <c r="S6" s="450"/>
      <c r="T6" s="443" t="s">
        <v>17</v>
      </c>
      <c r="U6" s="444"/>
      <c r="V6" s="400" t="s">
        <v>12</v>
      </c>
      <c r="W6" s="400" t="s">
        <v>7</v>
      </c>
      <c r="X6" s="357"/>
      <c r="Y6" s="375"/>
    </row>
    <row r="7" spans="1:25" ht="18.75" customHeight="1">
      <c r="A7" s="193"/>
      <c r="B7" s="197"/>
      <c r="C7" s="193"/>
      <c r="D7" s="198"/>
      <c r="E7" s="358"/>
      <c r="F7" s="193"/>
      <c r="G7" s="193"/>
      <c r="H7" s="92"/>
      <c r="I7" s="92"/>
      <c r="J7" s="193"/>
      <c r="K7" s="92"/>
      <c r="L7" s="92"/>
      <c r="M7" s="193"/>
      <c r="N7" s="451"/>
      <c r="O7" s="452"/>
      <c r="P7" s="453"/>
      <c r="Q7" s="358"/>
      <c r="R7" s="196" t="s">
        <v>10</v>
      </c>
      <c r="S7" s="196" t="s">
        <v>11</v>
      </c>
      <c r="T7" s="195" t="s">
        <v>10</v>
      </c>
      <c r="U7" s="195" t="s">
        <v>11</v>
      </c>
      <c r="V7" s="454"/>
      <c r="W7" s="454"/>
      <c r="X7" s="193"/>
      <c r="Y7" s="194"/>
    </row>
    <row r="8" spans="1:25">
      <c r="A8" s="71"/>
      <c r="B8" s="106"/>
      <c r="C8" s="71"/>
      <c r="D8" s="102"/>
      <c r="E8" s="71"/>
      <c r="F8" s="76"/>
      <c r="G8" s="76"/>
      <c r="H8" s="84"/>
      <c r="I8" s="84"/>
      <c r="J8" s="71"/>
      <c r="M8" s="21"/>
      <c r="N8" s="45"/>
      <c r="O8" s="36"/>
      <c r="P8" s="36"/>
      <c r="Q8" s="36"/>
      <c r="R8" s="119"/>
      <c r="S8" s="119"/>
      <c r="T8" s="119"/>
      <c r="U8" s="1"/>
      <c r="V8" s="1"/>
      <c r="W8" s="1"/>
      <c r="X8" s="192"/>
      <c r="Y8" s="33"/>
    </row>
    <row r="9" spans="1:25">
      <c r="A9" s="436"/>
      <c r="B9" s="437"/>
      <c r="C9" s="439"/>
      <c r="D9" s="102"/>
      <c r="E9" s="71"/>
      <c r="F9" s="103"/>
      <c r="G9" s="427"/>
      <c r="H9" s="84"/>
      <c r="I9" s="84"/>
      <c r="J9" s="436"/>
      <c r="M9" s="21"/>
      <c r="N9" s="45"/>
      <c r="O9" s="36"/>
      <c r="P9" s="36"/>
      <c r="Q9" s="36"/>
      <c r="R9" s="119"/>
      <c r="S9" s="119"/>
      <c r="T9" s="119"/>
      <c r="U9" s="1"/>
      <c r="V9" s="1"/>
      <c r="W9" s="1"/>
      <c r="X9" s="1"/>
      <c r="Y9" s="33"/>
    </row>
    <row r="10" spans="1:25">
      <c r="A10" s="436"/>
      <c r="B10" s="438"/>
      <c r="C10" s="430"/>
      <c r="D10" s="102"/>
      <c r="E10" s="71"/>
      <c r="F10" s="44"/>
      <c r="G10" s="396"/>
      <c r="H10" s="84"/>
      <c r="I10" s="84"/>
      <c r="J10" s="436"/>
      <c r="M10" s="21"/>
      <c r="N10" s="45"/>
      <c r="O10" s="119"/>
      <c r="P10" s="119"/>
      <c r="Q10" s="119"/>
      <c r="R10" s="119"/>
      <c r="S10" s="119"/>
      <c r="T10" s="119"/>
      <c r="U10" s="1"/>
      <c r="V10" s="1"/>
      <c r="W10" s="1"/>
      <c r="X10" s="1"/>
      <c r="Y10" s="33"/>
    </row>
    <row r="11" spans="1:25">
      <c r="A11" s="436"/>
      <c r="B11" s="437"/>
      <c r="C11" s="439"/>
      <c r="D11" s="102"/>
      <c r="E11" s="71"/>
      <c r="F11" s="104"/>
      <c r="G11" s="440"/>
      <c r="H11" s="84"/>
      <c r="I11" s="84"/>
      <c r="J11" s="436"/>
      <c r="M11" s="21"/>
      <c r="N11" s="45"/>
      <c r="O11" s="1"/>
      <c r="P11" s="1"/>
      <c r="Q11" s="1"/>
      <c r="R11" s="1"/>
      <c r="S11" s="1"/>
      <c r="T11" s="1"/>
      <c r="U11" s="1"/>
      <c r="V11" s="1"/>
      <c r="W11" s="1"/>
      <c r="X11" s="1"/>
      <c r="Y11" s="33"/>
    </row>
    <row r="12" spans="1:25">
      <c r="A12" s="436"/>
      <c r="B12" s="438"/>
      <c r="C12" s="430"/>
      <c r="D12" s="102"/>
      <c r="E12" s="71"/>
      <c r="F12" s="76"/>
      <c r="G12" s="441"/>
      <c r="H12" s="84"/>
      <c r="I12" s="84"/>
      <c r="J12" s="436"/>
      <c r="M12" s="21"/>
      <c r="N12" s="45"/>
      <c r="O12" s="1"/>
      <c r="P12" s="1"/>
      <c r="Q12" s="1"/>
      <c r="R12" s="1"/>
      <c r="S12" s="1"/>
      <c r="T12" s="1"/>
      <c r="U12" s="1"/>
      <c r="V12" s="1"/>
      <c r="W12" s="1"/>
      <c r="X12" s="1"/>
      <c r="Y12" s="33"/>
    </row>
    <row r="13" spans="1:25" ht="15.75">
      <c r="A13" s="55"/>
      <c r="B13" s="106"/>
      <c r="C13" s="67"/>
      <c r="D13" s="70"/>
      <c r="E13" s="68"/>
      <c r="F13" s="59"/>
      <c r="G13" s="52"/>
      <c r="J13" s="55"/>
      <c r="M13" s="21"/>
      <c r="N13" s="45"/>
      <c r="O13" s="123"/>
      <c r="P13" s="123"/>
      <c r="Q13" s="123"/>
      <c r="R13" s="123"/>
      <c r="S13" s="36"/>
      <c r="T13" s="1"/>
      <c r="U13" s="1"/>
      <c r="V13" s="1"/>
      <c r="W13" s="1"/>
      <c r="X13" s="1"/>
      <c r="Y13" s="33"/>
    </row>
    <row r="14" spans="1:25">
      <c r="A14" s="378" t="s">
        <v>52</v>
      </c>
      <c r="B14" s="379"/>
      <c r="C14" s="379"/>
      <c r="D14" s="380"/>
      <c r="E14" s="26">
        <v>0</v>
      </c>
      <c r="F14" s="19"/>
      <c r="G14" s="1"/>
      <c r="H14" s="1"/>
      <c r="I14" s="1"/>
      <c r="J14" s="27">
        <f>SUM(J8:J13)</f>
        <v>0</v>
      </c>
      <c r="K14" s="1"/>
      <c r="L14" s="1"/>
      <c r="M14" s="21"/>
      <c r="N14" s="46">
        <f t="shared" ref="N14:X14" si="0">SUM(N8:N13)</f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33"/>
    </row>
  </sheetData>
  <mergeCells count="39">
    <mergeCell ref="C5:C6"/>
    <mergeCell ref="B5:B6"/>
    <mergeCell ref="A5:A6"/>
    <mergeCell ref="E5:E7"/>
    <mergeCell ref="X5:X6"/>
    <mergeCell ref="Y5:Y6"/>
    <mergeCell ref="N6:N7"/>
    <mergeCell ref="O6:O7"/>
    <mergeCell ref="P6:P7"/>
    <mergeCell ref="Q6:Q7"/>
    <mergeCell ref="V6:V7"/>
    <mergeCell ref="W6:W7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J9:J10"/>
    <mergeCell ref="J11:J12"/>
    <mergeCell ref="A14:D14"/>
    <mergeCell ref="A11:A12"/>
    <mergeCell ref="B11:B12"/>
    <mergeCell ref="C11:C12"/>
    <mergeCell ref="A9:A10"/>
    <mergeCell ref="B9:B10"/>
    <mergeCell ref="C9:C10"/>
    <mergeCell ref="G9:G10"/>
    <mergeCell ref="G11:G12"/>
  </mergeCells>
  <pageMargins left="0.21" right="0.08" top="0.19" bottom="0.19" header="0.16" footer="0.1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2" sqref="A2:Y2"/>
    </sheetView>
  </sheetViews>
  <sheetFormatPr defaultRowHeight="20.100000000000001" customHeight="1"/>
  <cols>
    <col min="1" max="1" width="3.7109375" style="12" customWidth="1"/>
    <col min="2" max="2" width="13" style="12" customWidth="1"/>
    <col min="3" max="3" width="14" style="12" customWidth="1"/>
    <col min="4" max="4" width="21.5703125" style="12" customWidth="1"/>
    <col min="5" max="5" width="3.5703125" customWidth="1"/>
    <col min="6" max="6" width="24.85546875" customWidth="1"/>
    <col min="7" max="7" width="24.42578125" style="39" customWidth="1"/>
    <col min="8" max="8" width="8.140625" hidden="1" customWidth="1"/>
    <col min="9" max="9" width="4.28515625" hidden="1" customWidth="1"/>
    <col min="10" max="10" width="8.28515625" style="12" customWidth="1"/>
    <col min="11" max="11" width="3.28515625" hidden="1" customWidth="1"/>
    <col min="12" max="12" width="10" customWidth="1"/>
    <col min="13" max="13" width="9.28515625" style="22" customWidth="1"/>
    <col min="14" max="14" width="4.85546875" style="37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419" t="s">
        <v>18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20.100000000000001" customHeight="1">
      <c r="A2" s="397" t="str">
        <f>'Patna (West)'!A2</f>
        <v>Progress Report for the construction of SSSM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</row>
    <row r="3" spans="1:25" ht="20.100000000000001" customHeight="1">
      <c r="A3" s="421" t="s">
        <v>50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57"/>
      <c r="X3" s="457"/>
      <c r="Y3" s="457"/>
    </row>
    <row r="4" spans="1:25" ht="20.100000000000001" customHeight="1">
      <c r="A4" s="407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</row>
    <row r="5" spans="1:25" ht="18" customHeight="1">
      <c r="A5" s="353" t="s">
        <v>0</v>
      </c>
      <c r="B5" s="353" t="s">
        <v>1</v>
      </c>
      <c r="C5" s="353" t="s">
        <v>2</v>
      </c>
      <c r="D5" s="353" t="s">
        <v>3</v>
      </c>
      <c r="E5" s="353" t="s">
        <v>0</v>
      </c>
      <c r="F5" s="354" t="s">
        <v>4</v>
      </c>
      <c r="G5" s="459" t="s">
        <v>5</v>
      </c>
      <c r="H5" s="356" t="s">
        <v>55</v>
      </c>
      <c r="I5" s="353" t="s">
        <v>53</v>
      </c>
      <c r="J5" s="356" t="s">
        <v>54</v>
      </c>
      <c r="K5" s="356" t="s">
        <v>31</v>
      </c>
      <c r="L5" s="353" t="s">
        <v>19</v>
      </c>
      <c r="M5" s="356" t="s">
        <v>32</v>
      </c>
      <c r="N5" s="359" t="s">
        <v>15</v>
      </c>
      <c r="O5" s="359"/>
      <c r="P5" s="359"/>
      <c r="Q5" s="359"/>
      <c r="R5" s="359"/>
      <c r="S5" s="359"/>
      <c r="T5" s="359"/>
      <c r="U5" s="359"/>
      <c r="V5" s="359"/>
      <c r="W5" s="359"/>
      <c r="X5" s="356" t="s">
        <v>20</v>
      </c>
      <c r="Y5" s="433" t="s">
        <v>13</v>
      </c>
    </row>
    <row r="6" spans="1:25" ht="29.25" customHeight="1">
      <c r="A6" s="353"/>
      <c r="B6" s="353"/>
      <c r="C6" s="353"/>
      <c r="D6" s="353"/>
      <c r="E6" s="353"/>
      <c r="F6" s="354"/>
      <c r="G6" s="459"/>
      <c r="H6" s="357"/>
      <c r="I6" s="353"/>
      <c r="J6" s="357"/>
      <c r="K6" s="357"/>
      <c r="L6" s="353"/>
      <c r="M6" s="357"/>
      <c r="N6" s="458" t="s">
        <v>6</v>
      </c>
      <c r="O6" s="360" t="s">
        <v>14</v>
      </c>
      <c r="P6" s="361" t="s">
        <v>9</v>
      </c>
      <c r="Q6" s="353" t="s">
        <v>8</v>
      </c>
      <c r="R6" s="362" t="s">
        <v>16</v>
      </c>
      <c r="S6" s="362"/>
      <c r="T6" s="355" t="s">
        <v>17</v>
      </c>
      <c r="U6" s="355"/>
      <c r="V6" s="352" t="s">
        <v>12</v>
      </c>
      <c r="W6" s="352" t="s">
        <v>7</v>
      </c>
      <c r="X6" s="357"/>
      <c r="Y6" s="434"/>
    </row>
    <row r="7" spans="1:25" ht="27.75" customHeight="1">
      <c r="A7" s="353"/>
      <c r="B7" s="353"/>
      <c r="C7" s="353"/>
      <c r="D7" s="353"/>
      <c r="E7" s="353"/>
      <c r="F7" s="354"/>
      <c r="G7" s="459"/>
      <c r="H7" s="358"/>
      <c r="I7" s="353"/>
      <c r="J7" s="358"/>
      <c r="K7" s="358"/>
      <c r="L7" s="353"/>
      <c r="M7" s="358"/>
      <c r="N7" s="458"/>
      <c r="O7" s="360"/>
      <c r="P7" s="361"/>
      <c r="Q7" s="353"/>
      <c r="R7" s="16" t="s">
        <v>10</v>
      </c>
      <c r="S7" s="16" t="s">
        <v>11</v>
      </c>
      <c r="T7" s="16" t="s">
        <v>10</v>
      </c>
      <c r="U7" s="16" t="s">
        <v>11</v>
      </c>
      <c r="V7" s="352"/>
      <c r="W7" s="352"/>
      <c r="X7" s="358"/>
      <c r="Y7" s="435"/>
    </row>
    <row r="8" spans="1:25" ht="15.75">
      <c r="A8" s="61"/>
      <c r="B8" s="109"/>
      <c r="C8" s="110"/>
      <c r="D8" s="61"/>
      <c r="E8" s="66"/>
      <c r="F8" s="111"/>
      <c r="G8" s="135"/>
      <c r="H8" s="1"/>
      <c r="I8" s="1"/>
      <c r="J8" s="61"/>
      <c r="K8" s="1"/>
      <c r="L8" s="1"/>
      <c r="M8" s="21"/>
      <c r="N8" s="115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61"/>
      <c r="B9" s="109"/>
      <c r="C9" s="110"/>
      <c r="D9" s="61"/>
      <c r="E9" s="66"/>
      <c r="F9" s="110"/>
      <c r="G9" s="135"/>
      <c r="H9" s="1"/>
      <c r="I9" s="1"/>
      <c r="J9" s="61"/>
      <c r="K9" s="1"/>
      <c r="L9" s="1"/>
      <c r="M9" s="21"/>
      <c r="N9" s="115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78" t="s">
        <v>52</v>
      </c>
      <c r="B10" s="379"/>
      <c r="C10" s="379"/>
      <c r="D10" s="380"/>
      <c r="E10" s="26">
        <f>E8+E9</f>
        <v>0</v>
      </c>
      <c r="F10" s="1"/>
      <c r="G10" s="114"/>
      <c r="H10" s="1"/>
      <c r="I10" s="1"/>
      <c r="J10" s="134">
        <f>SUM(J8:J9)</f>
        <v>0</v>
      </c>
      <c r="K10" s="1"/>
      <c r="L10" s="1"/>
      <c r="M10" s="21"/>
      <c r="N10" s="26">
        <f t="shared" ref="N10:X10" si="0">N8+N9</f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  <c r="Y10" s="1"/>
    </row>
    <row r="11" spans="1:25" ht="20.100000000000001" customHeight="1">
      <c r="G11" s="38"/>
    </row>
    <row r="12" spans="1:25" ht="20.100000000000001" customHeight="1">
      <c r="G12" s="38"/>
    </row>
  </sheetData>
  <mergeCells count="30"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</mergeCells>
  <pageMargins left="0.17" right="0.16" top="0.18" bottom="0.13" header="0.13" footer="0.1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Y85"/>
  <sheetViews>
    <sheetView view="pageBreakPreview" zoomScale="84" zoomScaleSheetLayoutView="84" workbookViewId="0">
      <pane ySplit="7" topLeftCell="A8" activePane="bottomLeft" state="frozen"/>
      <selection pane="bottomLeft" activeCell="P32" sqref="P32"/>
    </sheetView>
  </sheetViews>
  <sheetFormatPr defaultRowHeight="5.65" customHeight="1"/>
  <cols>
    <col min="1" max="1" width="3.7109375" style="11" customWidth="1"/>
    <col min="2" max="2" width="11.85546875" bestFit="1" customWidth="1"/>
    <col min="3" max="3" width="9.5703125" style="18" customWidth="1"/>
    <col min="4" max="4" width="12" style="32" customWidth="1"/>
    <col min="5" max="5" width="4" style="12" customWidth="1"/>
    <col min="6" max="6" width="26.42578125" customWidth="1"/>
    <col min="7" max="7" width="30.140625" style="291" customWidth="1"/>
    <col min="8" max="8" width="8.140625" hidden="1" customWidth="1"/>
    <col min="9" max="9" width="5.140625" hidden="1" customWidth="1"/>
    <col min="10" max="10" width="9.5703125" style="23" customWidth="1"/>
    <col min="11" max="11" width="7.5703125" hidden="1" customWidth="1"/>
    <col min="12" max="12" width="10" hidden="1" customWidth="1"/>
    <col min="13" max="13" width="9.7109375" customWidth="1"/>
    <col min="14" max="14" width="3" style="12" customWidth="1"/>
    <col min="15" max="23" width="5.7109375" customWidth="1"/>
    <col min="24" max="24" width="7.140625" style="14" customWidth="1"/>
    <col min="25" max="25" width="14.28515625" style="14" customWidth="1"/>
  </cols>
  <sheetData>
    <row r="1" spans="1:25" ht="15">
      <c r="A1" s="420" t="s">
        <v>18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16.5" customHeight="1">
      <c r="A2" s="475" t="str">
        <f>Summary!A3</f>
        <v xml:space="preserve">Progress report for the construction of SSSM (2012-13)                          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</row>
    <row r="3" spans="1:25" ht="15">
      <c r="A3" s="421" t="s">
        <v>44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57" t="str">
        <f>Summary!U3</f>
        <v>Date:-31.01.2015</v>
      </c>
      <c r="X3" s="457"/>
      <c r="Y3" s="457"/>
    </row>
    <row r="4" spans="1:25" ht="15" customHeight="1">
      <c r="A4" s="381" t="s">
        <v>77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</row>
    <row r="5" spans="1:25" ht="18" customHeight="1">
      <c r="A5" s="353" t="s">
        <v>0</v>
      </c>
      <c r="B5" s="353" t="s">
        <v>1</v>
      </c>
      <c r="C5" s="354" t="s">
        <v>2</v>
      </c>
      <c r="D5" s="472" t="s">
        <v>58</v>
      </c>
      <c r="E5" s="353" t="s">
        <v>0</v>
      </c>
      <c r="F5" s="354" t="s">
        <v>4</v>
      </c>
      <c r="G5" s="476" t="s">
        <v>5</v>
      </c>
      <c r="H5" s="356" t="s">
        <v>55</v>
      </c>
      <c r="I5" s="353" t="s">
        <v>53</v>
      </c>
      <c r="J5" s="356" t="s">
        <v>54</v>
      </c>
      <c r="K5" s="356" t="s">
        <v>31</v>
      </c>
      <c r="L5" s="353" t="s">
        <v>19</v>
      </c>
      <c r="M5" s="356" t="s">
        <v>32</v>
      </c>
      <c r="N5" s="359" t="s">
        <v>15</v>
      </c>
      <c r="O5" s="359"/>
      <c r="P5" s="359"/>
      <c r="Q5" s="359"/>
      <c r="R5" s="359"/>
      <c r="S5" s="359"/>
      <c r="T5" s="359"/>
      <c r="U5" s="359"/>
      <c r="V5" s="359"/>
      <c r="W5" s="359"/>
      <c r="X5" s="356" t="s">
        <v>20</v>
      </c>
      <c r="Y5" s="356" t="s">
        <v>13</v>
      </c>
    </row>
    <row r="6" spans="1:25" ht="29.25" customHeight="1">
      <c r="A6" s="353"/>
      <c r="B6" s="353"/>
      <c r="C6" s="354"/>
      <c r="D6" s="473"/>
      <c r="E6" s="353"/>
      <c r="F6" s="354"/>
      <c r="G6" s="476"/>
      <c r="H6" s="357"/>
      <c r="I6" s="353"/>
      <c r="J6" s="357"/>
      <c r="K6" s="357"/>
      <c r="L6" s="353"/>
      <c r="M6" s="357"/>
      <c r="N6" s="355" t="s">
        <v>6</v>
      </c>
      <c r="O6" s="360" t="s">
        <v>14</v>
      </c>
      <c r="P6" s="361" t="s">
        <v>9</v>
      </c>
      <c r="Q6" s="353" t="s">
        <v>8</v>
      </c>
      <c r="R6" s="362" t="s">
        <v>16</v>
      </c>
      <c r="S6" s="362"/>
      <c r="T6" s="355" t="s">
        <v>17</v>
      </c>
      <c r="U6" s="355"/>
      <c r="V6" s="352" t="s">
        <v>12</v>
      </c>
      <c r="W6" s="352" t="s">
        <v>7</v>
      </c>
      <c r="X6" s="357"/>
      <c r="Y6" s="357"/>
    </row>
    <row r="7" spans="1:25" ht="27.75" customHeight="1">
      <c r="A7" s="353"/>
      <c r="B7" s="353"/>
      <c r="C7" s="354"/>
      <c r="D7" s="474"/>
      <c r="E7" s="353"/>
      <c r="F7" s="354"/>
      <c r="G7" s="476"/>
      <c r="H7" s="358"/>
      <c r="I7" s="353"/>
      <c r="J7" s="358"/>
      <c r="K7" s="358"/>
      <c r="L7" s="353"/>
      <c r="M7" s="358"/>
      <c r="N7" s="355"/>
      <c r="O7" s="360"/>
      <c r="P7" s="361"/>
      <c r="Q7" s="353"/>
      <c r="R7" s="16" t="s">
        <v>10</v>
      </c>
      <c r="S7" s="16" t="s">
        <v>11</v>
      </c>
      <c r="T7" s="16" t="s">
        <v>10</v>
      </c>
      <c r="U7" s="16" t="s">
        <v>11</v>
      </c>
      <c r="V7" s="352"/>
      <c r="W7" s="352"/>
      <c r="X7" s="358"/>
      <c r="Y7" s="358"/>
    </row>
    <row r="8" spans="1:25" ht="27.75" customHeight="1">
      <c r="A8" s="467">
        <v>1</v>
      </c>
      <c r="B8" s="469" t="s">
        <v>189</v>
      </c>
      <c r="C8" s="467" t="s">
        <v>81</v>
      </c>
      <c r="D8" s="225" t="s">
        <v>249</v>
      </c>
      <c r="E8" s="264">
        <v>1</v>
      </c>
      <c r="F8" s="204" t="s">
        <v>190</v>
      </c>
      <c r="G8" s="470" t="s">
        <v>248</v>
      </c>
      <c r="J8" s="436">
        <v>342.51</v>
      </c>
      <c r="M8" s="462" t="s">
        <v>83</v>
      </c>
      <c r="N8" s="220"/>
      <c r="O8" s="123"/>
      <c r="P8" s="123"/>
      <c r="Q8" s="36">
        <v>1</v>
      </c>
      <c r="R8" s="1"/>
      <c r="S8" s="1"/>
      <c r="T8" s="1"/>
      <c r="U8" s="1"/>
      <c r="V8" s="1"/>
      <c r="W8" s="1"/>
      <c r="X8" s="2"/>
      <c r="Y8" s="2"/>
    </row>
    <row r="9" spans="1:25" ht="24.95" customHeight="1">
      <c r="A9" s="467"/>
      <c r="B9" s="469"/>
      <c r="C9" s="467"/>
      <c r="D9" s="225" t="s">
        <v>249</v>
      </c>
      <c r="E9" s="264">
        <v>2</v>
      </c>
      <c r="F9" s="204" t="s">
        <v>191</v>
      </c>
      <c r="G9" s="471"/>
      <c r="J9" s="436"/>
      <c r="M9" s="462"/>
      <c r="N9" s="220"/>
      <c r="O9" s="123"/>
      <c r="P9" s="123"/>
      <c r="Q9" s="36">
        <v>1</v>
      </c>
      <c r="R9" s="1"/>
      <c r="S9" s="1"/>
      <c r="T9" s="1"/>
      <c r="U9" s="1"/>
      <c r="V9" s="1"/>
      <c r="W9" s="1"/>
      <c r="X9" s="2"/>
      <c r="Y9" s="2"/>
    </row>
    <row r="10" spans="1:25" ht="24.95" customHeight="1">
      <c r="A10" s="467"/>
      <c r="B10" s="469"/>
      <c r="C10" s="467"/>
      <c r="D10" s="225" t="s">
        <v>249</v>
      </c>
      <c r="E10" s="264">
        <v>3</v>
      </c>
      <c r="F10" s="204" t="s">
        <v>192</v>
      </c>
      <c r="G10" s="471"/>
      <c r="J10" s="436"/>
      <c r="M10" s="462"/>
      <c r="N10" s="220">
        <v>1</v>
      </c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</row>
    <row r="11" spans="1:25" ht="24.95" customHeight="1">
      <c r="A11" s="467">
        <v>2</v>
      </c>
      <c r="B11" s="469" t="s">
        <v>193</v>
      </c>
      <c r="C11" s="467" t="s">
        <v>81</v>
      </c>
      <c r="D11" s="225" t="s">
        <v>251</v>
      </c>
      <c r="E11" s="264">
        <v>1</v>
      </c>
      <c r="F11" s="204" t="s">
        <v>194</v>
      </c>
      <c r="G11" s="469" t="s">
        <v>250</v>
      </c>
      <c r="J11" s="436">
        <v>343.75</v>
      </c>
      <c r="M11" s="462" t="s">
        <v>83</v>
      </c>
      <c r="N11" s="220">
        <v>1</v>
      </c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</row>
    <row r="12" spans="1:25" ht="24.95" customHeight="1">
      <c r="A12" s="467"/>
      <c r="B12" s="469"/>
      <c r="C12" s="467"/>
      <c r="D12" s="225" t="s">
        <v>251</v>
      </c>
      <c r="E12" s="264">
        <v>2</v>
      </c>
      <c r="F12" s="204" t="s">
        <v>195</v>
      </c>
      <c r="G12" s="469"/>
      <c r="J12" s="436"/>
      <c r="M12" s="462"/>
      <c r="N12" s="220"/>
      <c r="O12" s="123"/>
      <c r="P12" s="123"/>
      <c r="Q12" s="36">
        <v>1</v>
      </c>
      <c r="R12" s="1"/>
      <c r="S12" s="1"/>
      <c r="T12" s="1"/>
      <c r="U12" s="1"/>
      <c r="V12" s="1"/>
      <c r="W12" s="1"/>
      <c r="X12" s="2"/>
      <c r="Y12" s="2"/>
    </row>
    <row r="13" spans="1:25" ht="24.95" customHeight="1">
      <c r="A13" s="467"/>
      <c r="B13" s="469"/>
      <c r="C13" s="467"/>
      <c r="D13" s="225" t="s">
        <v>251</v>
      </c>
      <c r="E13" s="264">
        <v>3</v>
      </c>
      <c r="F13" s="204" t="s">
        <v>196</v>
      </c>
      <c r="G13" s="469"/>
      <c r="J13" s="436"/>
      <c r="M13" s="462"/>
      <c r="N13" s="220">
        <v>1</v>
      </c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</row>
    <row r="14" spans="1:25" ht="31.5">
      <c r="A14" s="217">
        <v>3</v>
      </c>
      <c r="B14" s="219" t="s">
        <v>80</v>
      </c>
      <c r="C14" s="460" t="s">
        <v>81</v>
      </c>
      <c r="D14" s="225" t="s">
        <v>253</v>
      </c>
      <c r="E14" s="212">
        <v>1</v>
      </c>
      <c r="F14" s="204" t="s">
        <v>82</v>
      </c>
      <c r="G14" s="219" t="s">
        <v>252</v>
      </c>
      <c r="J14" s="221">
        <v>115.71</v>
      </c>
      <c r="M14" s="190" t="s">
        <v>83</v>
      </c>
      <c r="N14" s="220">
        <v>1</v>
      </c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</row>
    <row r="15" spans="1:25" ht="24.95" customHeight="1">
      <c r="A15" s="217">
        <v>4</v>
      </c>
      <c r="B15" s="219" t="s">
        <v>84</v>
      </c>
      <c r="C15" s="466"/>
      <c r="D15" s="225" t="s">
        <v>253</v>
      </c>
      <c r="E15" s="212">
        <v>1</v>
      </c>
      <c r="F15" s="204" t="s">
        <v>85</v>
      </c>
      <c r="G15" s="219" t="s">
        <v>254</v>
      </c>
      <c r="J15" s="221">
        <v>115.71</v>
      </c>
      <c r="M15" s="190" t="s">
        <v>83</v>
      </c>
      <c r="N15" s="220"/>
      <c r="O15" s="1"/>
      <c r="P15" s="1"/>
      <c r="Q15" s="1"/>
      <c r="R15" s="1"/>
      <c r="S15" s="1"/>
      <c r="T15" s="1"/>
      <c r="U15" s="1"/>
      <c r="V15" s="1"/>
      <c r="W15" s="1"/>
      <c r="X15" s="2"/>
      <c r="Y15" s="2"/>
    </row>
    <row r="16" spans="1:25" ht="24.95" customHeight="1">
      <c r="A16" s="217">
        <v>5</v>
      </c>
      <c r="B16" s="219" t="s">
        <v>86</v>
      </c>
      <c r="C16" s="461"/>
      <c r="D16" s="225" t="s">
        <v>253</v>
      </c>
      <c r="E16" s="212">
        <v>1</v>
      </c>
      <c r="F16" s="204" t="s">
        <v>87</v>
      </c>
      <c r="G16" s="219" t="s">
        <v>254</v>
      </c>
      <c r="J16" s="221">
        <v>115.71</v>
      </c>
      <c r="M16" s="190" t="s">
        <v>83</v>
      </c>
      <c r="N16" s="220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</row>
    <row r="17" spans="1:25" ht="16.5">
      <c r="A17" s="217">
        <v>6</v>
      </c>
      <c r="B17" s="219" t="s">
        <v>88</v>
      </c>
      <c r="C17" s="460" t="s">
        <v>81</v>
      </c>
      <c r="D17" s="225" t="s">
        <v>256</v>
      </c>
      <c r="E17" s="212">
        <v>1</v>
      </c>
      <c r="F17" s="204" t="s">
        <v>89</v>
      </c>
      <c r="G17" s="219" t="s">
        <v>255</v>
      </c>
      <c r="J17" s="221">
        <v>115.34</v>
      </c>
      <c r="M17" s="190" t="s">
        <v>83</v>
      </c>
      <c r="N17" s="220">
        <v>1</v>
      </c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</row>
    <row r="18" spans="1:25" ht="24.95" customHeight="1">
      <c r="A18" s="217">
        <v>7</v>
      </c>
      <c r="B18" s="219" t="s">
        <v>90</v>
      </c>
      <c r="C18" s="466"/>
      <c r="D18" s="225" t="s">
        <v>256</v>
      </c>
      <c r="E18" s="212">
        <v>1</v>
      </c>
      <c r="F18" s="204" t="s">
        <v>91</v>
      </c>
      <c r="G18" s="219" t="s">
        <v>254</v>
      </c>
      <c r="J18" s="221">
        <v>115.34</v>
      </c>
      <c r="M18" s="190" t="s">
        <v>83</v>
      </c>
      <c r="N18" s="220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</row>
    <row r="19" spans="1:25" ht="24.95" customHeight="1">
      <c r="A19" s="217">
        <v>8</v>
      </c>
      <c r="B19" s="219" t="s">
        <v>92</v>
      </c>
      <c r="C19" s="461"/>
      <c r="D19" s="225" t="s">
        <v>256</v>
      </c>
      <c r="E19" s="212">
        <v>1</v>
      </c>
      <c r="F19" s="204" t="s">
        <v>93</v>
      </c>
      <c r="G19" s="219" t="s">
        <v>254</v>
      </c>
      <c r="J19" s="221">
        <v>115.34</v>
      </c>
      <c r="M19" s="190" t="s">
        <v>83</v>
      </c>
      <c r="N19" s="220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</row>
    <row r="20" spans="1:25" ht="24.95" customHeight="1">
      <c r="A20" s="467">
        <v>9</v>
      </c>
      <c r="B20" s="469" t="s">
        <v>197</v>
      </c>
      <c r="C20" s="467" t="s">
        <v>81</v>
      </c>
      <c r="D20" s="225" t="s">
        <v>257</v>
      </c>
      <c r="E20" s="264">
        <v>1</v>
      </c>
      <c r="F20" s="206" t="s">
        <v>198</v>
      </c>
      <c r="G20" s="469" t="s">
        <v>250</v>
      </c>
      <c r="J20" s="436">
        <v>223.83</v>
      </c>
      <c r="M20" s="462" t="s">
        <v>83</v>
      </c>
      <c r="N20" s="220">
        <v>1</v>
      </c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</row>
    <row r="21" spans="1:25" ht="24.95" customHeight="1">
      <c r="A21" s="467"/>
      <c r="B21" s="469"/>
      <c r="C21" s="467"/>
      <c r="D21" s="225" t="s">
        <v>257</v>
      </c>
      <c r="E21" s="264">
        <v>2</v>
      </c>
      <c r="F21" s="206" t="s">
        <v>199</v>
      </c>
      <c r="G21" s="469"/>
      <c r="J21" s="436"/>
      <c r="M21" s="462"/>
      <c r="N21" s="220">
        <v>1</v>
      </c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</row>
    <row r="22" spans="1:25" ht="24.95" customHeight="1">
      <c r="A22" s="467">
        <v>10</v>
      </c>
      <c r="B22" s="469" t="s">
        <v>200</v>
      </c>
      <c r="C22" s="467" t="s">
        <v>81</v>
      </c>
      <c r="D22" s="225" t="s">
        <v>258</v>
      </c>
      <c r="E22" s="264">
        <v>1</v>
      </c>
      <c r="F22" s="206" t="s">
        <v>201</v>
      </c>
      <c r="G22" s="469" t="s">
        <v>250</v>
      </c>
      <c r="J22" s="436">
        <v>332.13</v>
      </c>
      <c r="M22" s="462" t="s">
        <v>83</v>
      </c>
      <c r="N22" s="220"/>
      <c r="O22" s="123"/>
      <c r="P22" s="36">
        <v>1</v>
      </c>
      <c r="Q22" s="1"/>
      <c r="R22" s="1"/>
      <c r="S22" s="1"/>
      <c r="T22" s="1"/>
      <c r="U22" s="1"/>
      <c r="V22" s="1"/>
      <c r="W22" s="1"/>
      <c r="X22" s="2"/>
      <c r="Y22" s="2"/>
    </row>
    <row r="23" spans="1:25" ht="24.95" customHeight="1">
      <c r="A23" s="467"/>
      <c r="B23" s="469"/>
      <c r="C23" s="467"/>
      <c r="D23" s="225" t="s">
        <v>258</v>
      </c>
      <c r="E23" s="264">
        <v>2</v>
      </c>
      <c r="F23" s="206" t="s">
        <v>202</v>
      </c>
      <c r="G23" s="469"/>
      <c r="J23" s="436"/>
      <c r="M23" s="462"/>
      <c r="N23" s="220">
        <v>1</v>
      </c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</row>
    <row r="24" spans="1:25" ht="24.95" customHeight="1">
      <c r="A24" s="467"/>
      <c r="B24" s="469"/>
      <c r="C24" s="467"/>
      <c r="D24" s="225" t="s">
        <v>258</v>
      </c>
      <c r="E24" s="264">
        <v>3</v>
      </c>
      <c r="F24" s="258" t="s">
        <v>203</v>
      </c>
      <c r="G24" s="469"/>
      <c r="J24" s="436"/>
      <c r="M24" s="462"/>
      <c r="N24" s="220">
        <v>1</v>
      </c>
      <c r="O24" s="1"/>
      <c r="P24" s="1"/>
      <c r="Q24" s="1"/>
      <c r="R24" s="1"/>
      <c r="S24" s="1"/>
      <c r="T24" s="1"/>
      <c r="U24" s="1"/>
      <c r="V24" s="1"/>
      <c r="W24" s="1"/>
      <c r="X24" s="2"/>
      <c r="Y24" s="2"/>
    </row>
    <row r="25" spans="1:25" ht="24.95" customHeight="1">
      <c r="A25" s="467">
        <v>11</v>
      </c>
      <c r="B25" s="469" t="s">
        <v>204</v>
      </c>
      <c r="C25" s="467" t="s">
        <v>81</v>
      </c>
      <c r="D25" s="227" t="s">
        <v>260</v>
      </c>
      <c r="E25" s="212">
        <v>1</v>
      </c>
      <c r="F25" s="206" t="s">
        <v>205</v>
      </c>
      <c r="G25" s="469" t="s">
        <v>259</v>
      </c>
      <c r="J25" s="436">
        <v>335.36</v>
      </c>
      <c r="M25" s="462" t="s">
        <v>83</v>
      </c>
      <c r="N25" s="220"/>
      <c r="O25" s="123"/>
      <c r="P25" s="123"/>
      <c r="Q25" s="123"/>
      <c r="R25" s="123"/>
      <c r="S25" s="36">
        <v>1</v>
      </c>
      <c r="T25" s="1"/>
      <c r="U25" s="1"/>
      <c r="V25" s="1"/>
      <c r="W25" s="1"/>
      <c r="X25" s="2"/>
      <c r="Y25" s="2"/>
    </row>
    <row r="26" spans="1:25" ht="24.95" customHeight="1">
      <c r="A26" s="467"/>
      <c r="B26" s="469"/>
      <c r="C26" s="467"/>
      <c r="D26" s="227" t="s">
        <v>260</v>
      </c>
      <c r="E26" s="212">
        <v>2</v>
      </c>
      <c r="F26" s="206" t="s">
        <v>206</v>
      </c>
      <c r="G26" s="469"/>
      <c r="J26" s="436"/>
      <c r="M26" s="462"/>
      <c r="N26" s="220">
        <v>1</v>
      </c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</row>
    <row r="27" spans="1:25" ht="24.95" customHeight="1">
      <c r="A27" s="467"/>
      <c r="B27" s="469"/>
      <c r="C27" s="467"/>
      <c r="D27" s="227" t="s">
        <v>260</v>
      </c>
      <c r="E27" s="212">
        <v>3</v>
      </c>
      <c r="F27" s="206" t="s">
        <v>207</v>
      </c>
      <c r="G27" s="469"/>
      <c r="J27" s="436"/>
      <c r="M27" s="462"/>
      <c r="N27" s="220"/>
      <c r="O27" s="123"/>
      <c r="P27" s="36">
        <v>1</v>
      </c>
      <c r="Q27" s="1"/>
      <c r="R27" s="1"/>
      <c r="S27" s="1"/>
      <c r="T27" s="1"/>
      <c r="U27" s="1"/>
      <c r="V27" s="1"/>
      <c r="W27" s="1"/>
      <c r="X27" s="2"/>
      <c r="Y27" s="2"/>
    </row>
    <row r="28" spans="1:25" ht="24.95" customHeight="1">
      <c r="A28" s="467">
        <v>12</v>
      </c>
      <c r="B28" s="469" t="s">
        <v>208</v>
      </c>
      <c r="C28" s="467" t="s">
        <v>81</v>
      </c>
      <c r="D28" s="227" t="s">
        <v>261</v>
      </c>
      <c r="E28" s="212">
        <v>1</v>
      </c>
      <c r="F28" s="206" t="s">
        <v>209</v>
      </c>
      <c r="G28" s="469" t="s">
        <v>259</v>
      </c>
      <c r="J28" s="436">
        <v>221.65</v>
      </c>
      <c r="M28" s="462" t="s">
        <v>83</v>
      </c>
      <c r="N28" s="220">
        <v>1</v>
      </c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</row>
    <row r="29" spans="1:25" ht="24.95" customHeight="1">
      <c r="A29" s="467"/>
      <c r="B29" s="469"/>
      <c r="C29" s="467"/>
      <c r="D29" s="227" t="s">
        <v>261</v>
      </c>
      <c r="E29" s="212">
        <v>2</v>
      </c>
      <c r="F29" s="206" t="s">
        <v>210</v>
      </c>
      <c r="G29" s="469"/>
      <c r="J29" s="436"/>
      <c r="M29" s="462"/>
      <c r="N29" s="220"/>
      <c r="O29" s="123"/>
      <c r="P29" s="36">
        <v>1</v>
      </c>
      <c r="Q29" s="1"/>
      <c r="R29" s="1"/>
      <c r="S29" s="1"/>
      <c r="T29" s="1"/>
      <c r="U29" s="1"/>
      <c r="V29" s="1"/>
      <c r="W29" s="1"/>
      <c r="X29" s="2"/>
      <c r="Y29" s="2"/>
    </row>
    <row r="30" spans="1:25" ht="24.95" customHeight="1">
      <c r="A30" s="467">
        <v>13</v>
      </c>
      <c r="B30" s="469" t="s">
        <v>211</v>
      </c>
      <c r="C30" s="467" t="s">
        <v>81</v>
      </c>
      <c r="D30" s="227" t="s">
        <v>262</v>
      </c>
      <c r="E30" s="212">
        <v>1</v>
      </c>
      <c r="F30" s="206" t="s">
        <v>212</v>
      </c>
      <c r="G30" s="469" t="s">
        <v>250</v>
      </c>
      <c r="J30" s="436">
        <v>222.46</v>
      </c>
      <c r="M30" s="462" t="s">
        <v>83</v>
      </c>
      <c r="N30" s="220"/>
      <c r="O30" s="123"/>
      <c r="P30" s="36">
        <v>1</v>
      </c>
      <c r="Q30" s="1"/>
      <c r="R30" s="1"/>
      <c r="S30" s="1"/>
      <c r="T30" s="1"/>
      <c r="U30" s="1"/>
      <c r="V30" s="1"/>
      <c r="W30" s="1"/>
      <c r="X30" s="2"/>
      <c r="Y30" s="2"/>
    </row>
    <row r="31" spans="1:25" ht="24.95" customHeight="1">
      <c r="A31" s="467"/>
      <c r="B31" s="469"/>
      <c r="C31" s="467"/>
      <c r="D31" s="227" t="s">
        <v>262</v>
      </c>
      <c r="E31" s="212">
        <v>2</v>
      </c>
      <c r="F31" s="206" t="s">
        <v>213</v>
      </c>
      <c r="G31" s="469"/>
      <c r="J31" s="436"/>
      <c r="M31" s="462"/>
      <c r="N31" s="220">
        <v>1</v>
      </c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</row>
    <row r="32" spans="1:25" ht="24.95" customHeight="1">
      <c r="A32" s="467">
        <v>14</v>
      </c>
      <c r="B32" s="469" t="s">
        <v>214</v>
      </c>
      <c r="C32" s="467" t="s">
        <v>81</v>
      </c>
      <c r="D32" s="227" t="s">
        <v>263</v>
      </c>
      <c r="E32" s="212">
        <v>1</v>
      </c>
      <c r="F32" s="206" t="s">
        <v>215</v>
      </c>
      <c r="G32" s="469" t="s">
        <v>250</v>
      </c>
      <c r="J32" s="436">
        <v>222.01</v>
      </c>
      <c r="M32" s="462" t="s">
        <v>83</v>
      </c>
      <c r="N32" s="220"/>
      <c r="O32" s="123"/>
      <c r="P32" s="36">
        <v>1</v>
      </c>
      <c r="Q32" s="1"/>
      <c r="R32" s="1"/>
      <c r="S32" s="1"/>
      <c r="T32" s="1"/>
      <c r="U32" s="1"/>
      <c r="V32" s="1"/>
      <c r="W32" s="1"/>
      <c r="X32" s="2"/>
      <c r="Y32" s="2"/>
    </row>
    <row r="33" spans="1:25" ht="24.95" customHeight="1">
      <c r="A33" s="467"/>
      <c r="B33" s="469"/>
      <c r="C33" s="467"/>
      <c r="D33" s="227" t="s">
        <v>263</v>
      </c>
      <c r="E33" s="212">
        <v>2</v>
      </c>
      <c r="F33" s="206" t="s">
        <v>216</v>
      </c>
      <c r="G33" s="469"/>
      <c r="J33" s="436"/>
      <c r="M33" s="462"/>
      <c r="N33" s="220"/>
      <c r="O33" s="36">
        <v>1</v>
      </c>
      <c r="P33" s="1"/>
      <c r="Q33" s="1"/>
      <c r="R33" s="1"/>
      <c r="S33" s="1"/>
      <c r="T33" s="1"/>
      <c r="U33" s="1"/>
      <c r="V33" s="1"/>
      <c r="W33" s="1"/>
      <c r="X33" s="2"/>
      <c r="Y33" s="2"/>
    </row>
    <row r="34" spans="1:25" ht="33.75" customHeight="1">
      <c r="A34" s="217">
        <v>15</v>
      </c>
      <c r="B34" s="112" t="s">
        <v>94</v>
      </c>
      <c r="C34" s="460" t="s">
        <v>81</v>
      </c>
      <c r="D34" s="225" t="s">
        <v>265</v>
      </c>
      <c r="E34" s="212">
        <v>1</v>
      </c>
      <c r="F34" s="204" t="s">
        <v>95</v>
      </c>
      <c r="G34" s="219" t="s">
        <v>264</v>
      </c>
      <c r="J34" s="226">
        <v>112.5</v>
      </c>
      <c r="M34" s="190" t="s">
        <v>83</v>
      </c>
      <c r="N34" s="220">
        <v>1</v>
      </c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</row>
    <row r="35" spans="1:25" ht="24.95" customHeight="1">
      <c r="A35" s="217">
        <v>16</v>
      </c>
      <c r="B35" s="112" t="s">
        <v>96</v>
      </c>
      <c r="C35" s="461"/>
      <c r="D35" s="225" t="s">
        <v>265</v>
      </c>
      <c r="E35" s="212">
        <v>1</v>
      </c>
      <c r="F35" s="204" t="s">
        <v>97</v>
      </c>
      <c r="G35" s="219" t="s">
        <v>254</v>
      </c>
      <c r="J35" s="226">
        <v>112.5</v>
      </c>
      <c r="M35" s="190" t="s">
        <v>83</v>
      </c>
      <c r="N35" s="220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</row>
    <row r="36" spans="1:25" ht="24.95" customHeight="1">
      <c r="A36" s="217">
        <v>17</v>
      </c>
      <c r="B36" s="112" t="s">
        <v>98</v>
      </c>
      <c r="C36" s="460" t="s">
        <v>81</v>
      </c>
      <c r="D36" s="301" t="s">
        <v>266</v>
      </c>
      <c r="E36" s="212">
        <v>1</v>
      </c>
      <c r="F36" s="204" t="s">
        <v>99</v>
      </c>
      <c r="G36" s="219" t="s">
        <v>254</v>
      </c>
      <c r="J36" s="226">
        <v>112.57</v>
      </c>
      <c r="M36" s="190" t="s">
        <v>83</v>
      </c>
      <c r="N36" s="220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</row>
    <row r="37" spans="1:25" ht="24.95" customHeight="1">
      <c r="A37" s="217">
        <v>18</v>
      </c>
      <c r="B37" s="112" t="s">
        <v>100</v>
      </c>
      <c r="C37" s="461"/>
      <c r="D37" s="301" t="s">
        <v>266</v>
      </c>
      <c r="E37" s="212">
        <v>1</v>
      </c>
      <c r="F37" s="205" t="s">
        <v>101</v>
      </c>
      <c r="G37" s="219" t="s">
        <v>254</v>
      </c>
      <c r="J37" s="226">
        <v>112.57</v>
      </c>
      <c r="M37" s="190" t="s">
        <v>83</v>
      </c>
      <c r="N37" s="220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</row>
    <row r="38" spans="1:25" ht="24.95" customHeight="1">
      <c r="A38" s="217">
        <v>19</v>
      </c>
      <c r="B38" s="112" t="s">
        <v>102</v>
      </c>
      <c r="C38" s="460" t="s">
        <v>103</v>
      </c>
      <c r="D38" s="225" t="s">
        <v>267</v>
      </c>
      <c r="E38" s="212">
        <v>1</v>
      </c>
      <c r="F38" s="205" t="s">
        <v>104</v>
      </c>
      <c r="G38" s="219" t="s">
        <v>254</v>
      </c>
      <c r="J38" s="226">
        <v>114</v>
      </c>
      <c r="M38" s="190" t="s">
        <v>83</v>
      </c>
      <c r="N38" s="220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</row>
    <row r="39" spans="1:25" ht="24.95" customHeight="1">
      <c r="A39" s="217">
        <v>20</v>
      </c>
      <c r="B39" s="112" t="s">
        <v>105</v>
      </c>
      <c r="C39" s="466"/>
      <c r="D39" s="225" t="s">
        <v>267</v>
      </c>
      <c r="E39" s="212">
        <v>1</v>
      </c>
      <c r="F39" s="205" t="s">
        <v>106</v>
      </c>
      <c r="G39" s="219" t="s">
        <v>268</v>
      </c>
      <c r="J39" s="226">
        <v>114</v>
      </c>
      <c r="M39" s="190" t="s">
        <v>83</v>
      </c>
      <c r="N39" s="220">
        <v>1</v>
      </c>
      <c r="O39" s="36">
        <v>1</v>
      </c>
      <c r="P39" s="1"/>
      <c r="Q39" s="1"/>
      <c r="R39" s="1"/>
      <c r="S39" s="1"/>
      <c r="T39" s="1"/>
      <c r="U39" s="1"/>
      <c r="V39" s="1"/>
      <c r="W39" s="1"/>
      <c r="X39" s="2"/>
      <c r="Y39" s="2"/>
    </row>
    <row r="40" spans="1:25" ht="24.95" customHeight="1">
      <c r="A40" s="217">
        <v>21</v>
      </c>
      <c r="B40" s="112" t="s">
        <v>107</v>
      </c>
      <c r="C40" s="461"/>
      <c r="D40" s="225" t="s">
        <v>267</v>
      </c>
      <c r="E40" s="212">
        <v>1</v>
      </c>
      <c r="F40" s="205" t="s">
        <v>108</v>
      </c>
      <c r="G40" s="219" t="s">
        <v>254</v>
      </c>
      <c r="J40" s="226">
        <v>114</v>
      </c>
      <c r="M40" s="190" t="s">
        <v>83</v>
      </c>
      <c r="N40" s="220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</row>
    <row r="41" spans="1:25" ht="31.5">
      <c r="A41" s="217">
        <v>22</v>
      </c>
      <c r="B41" s="112" t="s">
        <v>109</v>
      </c>
      <c r="C41" s="460" t="s">
        <v>103</v>
      </c>
      <c r="D41" s="225" t="s">
        <v>269</v>
      </c>
      <c r="E41" s="212">
        <v>1</v>
      </c>
      <c r="F41" s="205" t="s">
        <v>110</v>
      </c>
      <c r="G41" s="262" t="s">
        <v>325</v>
      </c>
      <c r="J41" s="226">
        <v>111.74</v>
      </c>
      <c r="M41" s="190" t="s">
        <v>83</v>
      </c>
      <c r="N41" s="220">
        <v>1</v>
      </c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</row>
    <row r="42" spans="1:25" ht="24.95" customHeight="1">
      <c r="A42" s="217">
        <v>23</v>
      </c>
      <c r="B42" s="112" t="s">
        <v>111</v>
      </c>
      <c r="C42" s="466"/>
      <c r="D42" s="225" t="s">
        <v>269</v>
      </c>
      <c r="E42" s="212">
        <v>1</v>
      </c>
      <c r="F42" s="205" t="s">
        <v>112</v>
      </c>
      <c r="G42" s="219" t="s">
        <v>254</v>
      </c>
      <c r="J42" s="226">
        <v>111.74</v>
      </c>
      <c r="M42" s="190" t="s">
        <v>83</v>
      </c>
      <c r="N42" s="220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</row>
    <row r="43" spans="1:25" ht="24.95" customHeight="1">
      <c r="A43" s="217">
        <v>24</v>
      </c>
      <c r="B43" s="112" t="s">
        <v>113</v>
      </c>
      <c r="C43" s="461"/>
      <c r="D43" s="225" t="s">
        <v>269</v>
      </c>
      <c r="E43" s="212">
        <v>1</v>
      </c>
      <c r="F43" s="205" t="s">
        <v>114</v>
      </c>
      <c r="G43" s="219" t="s">
        <v>254</v>
      </c>
      <c r="J43" s="226">
        <v>111.74</v>
      </c>
      <c r="M43" s="190" t="s">
        <v>83</v>
      </c>
      <c r="N43" s="220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</row>
    <row r="44" spans="1:25" ht="24.95" customHeight="1">
      <c r="A44" s="217">
        <v>25</v>
      </c>
      <c r="B44" s="112" t="s">
        <v>115</v>
      </c>
      <c r="C44" s="460" t="s">
        <v>103</v>
      </c>
      <c r="D44" s="225" t="s">
        <v>270</v>
      </c>
      <c r="E44" s="212">
        <v>1</v>
      </c>
      <c r="F44" s="205" t="s">
        <v>116</v>
      </c>
      <c r="G44" s="219" t="s">
        <v>254</v>
      </c>
      <c r="J44" s="226">
        <v>112.99</v>
      </c>
      <c r="M44" s="190" t="s">
        <v>83</v>
      </c>
      <c r="N44" s="220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</row>
    <row r="45" spans="1:25" ht="31.5">
      <c r="A45" s="217">
        <v>26</v>
      </c>
      <c r="B45" s="112" t="s">
        <v>117</v>
      </c>
      <c r="C45" s="466"/>
      <c r="D45" s="225" t="s">
        <v>270</v>
      </c>
      <c r="E45" s="212">
        <v>1</v>
      </c>
      <c r="F45" s="210" t="s">
        <v>118</v>
      </c>
      <c r="G45" s="219" t="s">
        <v>271</v>
      </c>
      <c r="J45" s="226">
        <v>112.99</v>
      </c>
      <c r="M45" s="190" t="s">
        <v>83</v>
      </c>
      <c r="N45" s="220">
        <v>1</v>
      </c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</row>
    <row r="46" spans="1:25" ht="16.5">
      <c r="A46" s="217">
        <v>27</v>
      </c>
      <c r="B46" s="112" t="s">
        <v>119</v>
      </c>
      <c r="C46" s="466"/>
      <c r="D46" s="225" t="s">
        <v>270</v>
      </c>
      <c r="E46" s="212">
        <v>1</v>
      </c>
      <c r="F46" s="210" t="s">
        <v>120</v>
      </c>
      <c r="G46" s="219" t="s">
        <v>254</v>
      </c>
      <c r="J46" s="226">
        <v>112.99</v>
      </c>
      <c r="M46" s="190" t="s">
        <v>83</v>
      </c>
      <c r="N46" s="220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</row>
    <row r="47" spans="1:25" ht="24.95" customHeight="1">
      <c r="A47" s="217">
        <v>28</v>
      </c>
      <c r="B47" s="112" t="s">
        <v>121</v>
      </c>
      <c r="C47" s="466"/>
      <c r="D47" s="225" t="s">
        <v>270</v>
      </c>
      <c r="E47" s="212">
        <v>1</v>
      </c>
      <c r="F47" s="210" t="s">
        <v>122</v>
      </c>
      <c r="G47" s="219" t="s">
        <v>254</v>
      </c>
      <c r="J47" s="226">
        <v>112.99</v>
      </c>
      <c r="M47" s="190" t="s">
        <v>83</v>
      </c>
      <c r="N47" s="220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</row>
    <row r="48" spans="1:25" ht="24.95" customHeight="1">
      <c r="A48" s="217">
        <v>29</v>
      </c>
      <c r="B48" s="112" t="s">
        <v>123</v>
      </c>
      <c r="C48" s="466"/>
      <c r="D48" s="225" t="s">
        <v>270</v>
      </c>
      <c r="E48" s="212">
        <v>1</v>
      </c>
      <c r="F48" s="210" t="s">
        <v>124</v>
      </c>
      <c r="G48" s="219" t="s">
        <v>254</v>
      </c>
      <c r="J48" s="226">
        <v>112.99</v>
      </c>
      <c r="M48" s="190" t="s">
        <v>83</v>
      </c>
      <c r="N48" s="220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</row>
    <row r="49" spans="1:25" ht="24.95" customHeight="1">
      <c r="A49" s="217">
        <v>30</v>
      </c>
      <c r="B49" s="112" t="s">
        <v>125</v>
      </c>
      <c r="C49" s="461"/>
      <c r="D49" s="225" t="s">
        <v>270</v>
      </c>
      <c r="E49" s="212">
        <v>1</v>
      </c>
      <c r="F49" s="210" t="s">
        <v>126</v>
      </c>
      <c r="G49" s="219" t="s">
        <v>254</v>
      </c>
      <c r="J49" s="226">
        <v>112.99</v>
      </c>
      <c r="M49" s="190" t="s">
        <v>83</v>
      </c>
      <c r="N49" s="220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</row>
    <row r="50" spans="1:25" ht="31.5">
      <c r="A50" s="217">
        <v>31</v>
      </c>
      <c r="B50" s="112" t="s">
        <v>127</v>
      </c>
      <c r="C50" s="460" t="s">
        <v>103</v>
      </c>
      <c r="D50" s="225" t="s">
        <v>272</v>
      </c>
      <c r="E50" s="212">
        <v>1</v>
      </c>
      <c r="F50" s="210" t="s">
        <v>128</v>
      </c>
      <c r="G50" s="219" t="s">
        <v>273</v>
      </c>
      <c r="J50" s="226">
        <v>112.25</v>
      </c>
      <c r="M50" s="190" t="s">
        <v>83</v>
      </c>
      <c r="N50" s="220">
        <v>1</v>
      </c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</row>
    <row r="51" spans="1:25" ht="24.95" customHeight="1">
      <c r="A51" s="217">
        <v>32</v>
      </c>
      <c r="B51" s="112" t="s">
        <v>129</v>
      </c>
      <c r="C51" s="466"/>
      <c r="D51" s="225" t="s">
        <v>272</v>
      </c>
      <c r="E51" s="212">
        <v>1</v>
      </c>
      <c r="F51" s="210" t="s">
        <v>130</v>
      </c>
      <c r="G51" s="219" t="s">
        <v>254</v>
      </c>
      <c r="J51" s="226">
        <v>112.25</v>
      </c>
      <c r="M51" s="190" t="s">
        <v>83</v>
      </c>
      <c r="N51" s="220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</row>
    <row r="52" spans="1:25" ht="22.5" customHeight="1">
      <c r="A52" s="217">
        <v>33</v>
      </c>
      <c r="B52" s="112" t="s">
        <v>131</v>
      </c>
      <c r="C52" s="461"/>
      <c r="D52" s="225" t="s">
        <v>272</v>
      </c>
      <c r="E52" s="212">
        <v>1</v>
      </c>
      <c r="F52" s="210" t="s">
        <v>132</v>
      </c>
      <c r="G52" s="219" t="s">
        <v>254</v>
      </c>
      <c r="J52" s="226">
        <v>112.25</v>
      </c>
      <c r="M52" s="190" t="s">
        <v>83</v>
      </c>
      <c r="N52" s="220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</row>
    <row r="53" spans="1:25" ht="24.95" customHeight="1">
      <c r="A53" s="467">
        <v>34</v>
      </c>
      <c r="B53" s="469" t="s">
        <v>217</v>
      </c>
      <c r="C53" s="467" t="s">
        <v>103</v>
      </c>
      <c r="D53" s="227" t="s">
        <v>275</v>
      </c>
      <c r="E53" s="212">
        <v>1</v>
      </c>
      <c r="F53" s="206" t="s">
        <v>218</v>
      </c>
      <c r="G53" s="469" t="s">
        <v>274</v>
      </c>
      <c r="J53" s="468">
        <v>338.09</v>
      </c>
      <c r="M53" s="462" t="s">
        <v>83</v>
      </c>
      <c r="N53" s="220"/>
      <c r="O53" s="36"/>
      <c r="P53" s="36">
        <v>1</v>
      </c>
      <c r="Q53" s="1"/>
      <c r="R53" s="1"/>
      <c r="S53" s="1"/>
      <c r="T53" s="1"/>
      <c r="U53" s="1"/>
      <c r="V53" s="1"/>
      <c r="W53" s="1"/>
      <c r="X53" s="2"/>
      <c r="Y53" s="2"/>
    </row>
    <row r="54" spans="1:25" ht="24.95" customHeight="1">
      <c r="A54" s="467"/>
      <c r="B54" s="469"/>
      <c r="C54" s="467"/>
      <c r="D54" s="227" t="s">
        <v>275</v>
      </c>
      <c r="E54" s="212">
        <v>2</v>
      </c>
      <c r="F54" s="206" t="s">
        <v>219</v>
      </c>
      <c r="G54" s="469"/>
      <c r="J54" s="468"/>
      <c r="M54" s="462"/>
      <c r="N54" s="220"/>
      <c r="O54" s="36"/>
      <c r="P54" s="36">
        <v>1</v>
      </c>
      <c r="Q54" s="1"/>
      <c r="R54" s="1"/>
      <c r="S54" s="1"/>
      <c r="T54" s="1"/>
      <c r="U54" s="1"/>
      <c r="V54" s="1"/>
      <c r="W54" s="1"/>
      <c r="X54" s="2"/>
      <c r="Y54" s="2"/>
    </row>
    <row r="55" spans="1:25" ht="24.95" customHeight="1">
      <c r="A55" s="467"/>
      <c r="B55" s="469"/>
      <c r="C55" s="467"/>
      <c r="D55" s="227" t="s">
        <v>275</v>
      </c>
      <c r="E55" s="212">
        <v>3</v>
      </c>
      <c r="F55" s="206" t="s">
        <v>220</v>
      </c>
      <c r="G55" s="469"/>
      <c r="J55" s="468"/>
      <c r="M55" s="462"/>
      <c r="N55" s="220">
        <v>1</v>
      </c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</row>
    <row r="56" spans="1:25" ht="31.5">
      <c r="A56" s="467">
        <v>35</v>
      </c>
      <c r="B56" s="469" t="s">
        <v>221</v>
      </c>
      <c r="C56" s="467" t="s">
        <v>103</v>
      </c>
      <c r="D56" s="227" t="s">
        <v>276</v>
      </c>
      <c r="E56" s="212">
        <v>1</v>
      </c>
      <c r="F56" s="206" t="s">
        <v>222</v>
      </c>
      <c r="G56" s="469" t="s">
        <v>277</v>
      </c>
      <c r="J56" s="468">
        <v>333.26</v>
      </c>
      <c r="M56" s="462" t="s">
        <v>83</v>
      </c>
      <c r="N56" s="220"/>
      <c r="O56" s="123"/>
      <c r="P56" s="36">
        <v>1</v>
      </c>
      <c r="Q56" s="1"/>
      <c r="R56" s="1"/>
      <c r="S56" s="1"/>
      <c r="T56" s="1"/>
      <c r="U56" s="1"/>
      <c r="V56" s="1"/>
      <c r="W56" s="1"/>
      <c r="X56" s="2"/>
      <c r="Y56" s="2"/>
    </row>
    <row r="57" spans="1:25" ht="31.5">
      <c r="A57" s="467"/>
      <c r="B57" s="469"/>
      <c r="C57" s="467"/>
      <c r="D57" s="227" t="s">
        <v>276</v>
      </c>
      <c r="E57" s="212">
        <v>2</v>
      </c>
      <c r="F57" s="206" t="s">
        <v>223</v>
      </c>
      <c r="G57" s="469"/>
      <c r="J57" s="468"/>
      <c r="M57" s="462"/>
      <c r="N57" s="220">
        <v>1</v>
      </c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</row>
    <row r="58" spans="1:25" ht="31.5">
      <c r="A58" s="467"/>
      <c r="B58" s="469"/>
      <c r="C58" s="467"/>
      <c r="D58" s="227" t="s">
        <v>276</v>
      </c>
      <c r="E58" s="212">
        <v>3</v>
      </c>
      <c r="F58" s="206" t="s">
        <v>224</v>
      </c>
      <c r="G58" s="469"/>
      <c r="J58" s="468"/>
      <c r="M58" s="462"/>
      <c r="N58" s="220"/>
      <c r="O58" s="36">
        <v>1</v>
      </c>
      <c r="P58" s="1"/>
      <c r="Q58" s="1"/>
      <c r="R58" s="1"/>
      <c r="S58" s="1"/>
      <c r="T58" s="1"/>
      <c r="U58" s="1"/>
      <c r="V58" s="1"/>
      <c r="W58" s="1"/>
      <c r="X58" s="2"/>
      <c r="Y58" s="2"/>
    </row>
    <row r="59" spans="1:25" ht="24.95" customHeight="1">
      <c r="A59" s="467">
        <v>36</v>
      </c>
      <c r="B59" s="469" t="s">
        <v>225</v>
      </c>
      <c r="C59" s="467" t="s">
        <v>103</v>
      </c>
      <c r="D59" s="227" t="s">
        <v>279</v>
      </c>
      <c r="E59" s="212">
        <v>1</v>
      </c>
      <c r="F59" s="206" t="s">
        <v>226</v>
      </c>
      <c r="G59" s="469" t="s">
        <v>278</v>
      </c>
      <c r="J59" s="468">
        <v>222.8</v>
      </c>
      <c r="M59" s="462" t="s">
        <v>83</v>
      </c>
      <c r="N59" s="220">
        <v>1</v>
      </c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</row>
    <row r="60" spans="1:25" ht="24.95" customHeight="1">
      <c r="A60" s="467"/>
      <c r="B60" s="469"/>
      <c r="C60" s="467"/>
      <c r="D60" s="227" t="s">
        <v>279</v>
      </c>
      <c r="E60" s="212">
        <v>2</v>
      </c>
      <c r="F60" s="206" t="s">
        <v>227</v>
      </c>
      <c r="G60" s="469"/>
      <c r="J60" s="468"/>
      <c r="M60" s="462"/>
      <c r="N60" s="220">
        <v>1</v>
      </c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</row>
    <row r="61" spans="1:25" ht="24.95" customHeight="1">
      <c r="A61" s="467">
        <v>37</v>
      </c>
      <c r="B61" s="469" t="s">
        <v>228</v>
      </c>
      <c r="C61" s="467" t="s">
        <v>103</v>
      </c>
      <c r="D61" s="227" t="s">
        <v>280</v>
      </c>
      <c r="E61" s="212">
        <v>1</v>
      </c>
      <c r="F61" s="206" t="s">
        <v>229</v>
      </c>
      <c r="G61" s="469" t="s">
        <v>278</v>
      </c>
      <c r="J61" s="468">
        <v>224.28</v>
      </c>
      <c r="M61" s="462" t="s">
        <v>83</v>
      </c>
      <c r="N61" s="220">
        <v>1</v>
      </c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</row>
    <row r="62" spans="1:25" ht="26.25" customHeight="1">
      <c r="A62" s="467"/>
      <c r="B62" s="469"/>
      <c r="C62" s="467"/>
      <c r="D62" s="227" t="s">
        <v>280</v>
      </c>
      <c r="E62" s="212">
        <v>2</v>
      </c>
      <c r="F62" s="206" t="s">
        <v>230</v>
      </c>
      <c r="G62" s="463"/>
      <c r="J62" s="416"/>
      <c r="M62" s="462"/>
      <c r="N62" s="220"/>
      <c r="O62" s="36">
        <v>1</v>
      </c>
      <c r="P62" s="1"/>
      <c r="Q62" s="1"/>
      <c r="R62" s="1"/>
      <c r="S62" s="1"/>
      <c r="T62" s="1"/>
      <c r="U62" s="1"/>
      <c r="V62" s="1"/>
      <c r="W62" s="1"/>
      <c r="X62" s="2"/>
      <c r="Y62" s="2"/>
    </row>
    <row r="63" spans="1:25" ht="33">
      <c r="A63" s="460">
        <v>38</v>
      </c>
      <c r="B63" s="463" t="s">
        <v>231</v>
      </c>
      <c r="C63" s="467" t="s">
        <v>159</v>
      </c>
      <c r="D63" s="227" t="s">
        <v>282</v>
      </c>
      <c r="E63" s="212">
        <v>1</v>
      </c>
      <c r="F63" s="206" t="s">
        <v>232</v>
      </c>
      <c r="G63" s="463" t="s">
        <v>281</v>
      </c>
      <c r="H63" s="1"/>
      <c r="I63" s="1"/>
      <c r="J63" s="436">
        <v>353.03</v>
      </c>
      <c r="M63" s="462" t="s">
        <v>83</v>
      </c>
      <c r="N63" s="220"/>
      <c r="O63" s="36">
        <v>1</v>
      </c>
      <c r="P63" s="1"/>
      <c r="Q63" s="1"/>
      <c r="R63" s="1"/>
      <c r="S63" s="1"/>
      <c r="T63" s="1"/>
      <c r="U63" s="1"/>
      <c r="V63" s="1"/>
      <c r="W63" s="1"/>
      <c r="X63" s="2"/>
      <c r="Y63" s="2"/>
    </row>
    <row r="64" spans="1:25" ht="24.95" customHeight="1">
      <c r="A64" s="466"/>
      <c r="B64" s="464"/>
      <c r="C64" s="467"/>
      <c r="D64" s="227" t="s">
        <v>282</v>
      </c>
      <c r="E64" s="212">
        <v>2</v>
      </c>
      <c r="F64" s="206" t="s">
        <v>233</v>
      </c>
      <c r="G64" s="464"/>
      <c r="H64" s="260"/>
      <c r="I64" s="1"/>
      <c r="J64" s="436"/>
      <c r="M64" s="462"/>
      <c r="N64" s="220"/>
      <c r="O64" s="123"/>
      <c r="P64" s="36">
        <v>1</v>
      </c>
      <c r="Q64" s="1"/>
      <c r="R64" s="1"/>
      <c r="S64" s="1"/>
      <c r="T64" s="1"/>
      <c r="U64" s="1"/>
      <c r="V64" s="1"/>
      <c r="W64" s="1"/>
      <c r="X64" s="2"/>
      <c r="Y64" s="2"/>
    </row>
    <row r="65" spans="1:25" ht="24.95" customHeight="1">
      <c r="A65" s="461"/>
      <c r="B65" s="465"/>
      <c r="C65" s="467"/>
      <c r="D65" s="227" t="s">
        <v>282</v>
      </c>
      <c r="E65" s="212">
        <v>3</v>
      </c>
      <c r="F65" s="206" t="s">
        <v>234</v>
      </c>
      <c r="G65" s="465"/>
      <c r="H65" s="260"/>
      <c r="I65" s="1"/>
      <c r="J65" s="436"/>
      <c r="M65" s="462"/>
      <c r="N65" s="220"/>
      <c r="O65" s="123"/>
      <c r="P65" s="36">
        <v>1</v>
      </c>
      <c r="Q65" s="1"/>
      <c r="R65" s="1"/>
      <c r="S65" s="1"/>
      <c r="T65" s="1"/>
      <c r="U65" s="1"/>
      <c r="V65" s="1"/>
      <c r="W65" s="1"/>
      <c r="X65" s="2"/>
      <c r="Y65" s="2"/>
    </row>
    <row r="66" spans="1:25" ht="24.95" customHeight="1">
      <c r="A66" s="217">
        <v>39</v>
      </c>
      <c r="B66" s="112" t="s">
        <v>158</v>
      </c>
      <c r="C66" s="460" t="s">
        <v>159</v>
      </c>
      <c r="D66" s="225" t="s">
        <v>283</v>
      </c>
      <c r="E66" s="212">
        <v>1</v>
      </c>
      <c r="F66" s="207" t="s">
        <v>160</v>
      </c>
      <c r="G66" s="219" t="s">
        <v>254</v>
      </c>
      <c r="J66" s="226">
        <v>114.05</v>
      </c>
      <c r="M66" s="190" t="s">
        <v>83</v>
      </c>
      <c r="N66" s="220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</row>
    <row r="67" spans="1:25" ht="24.95" customHeight="1">
      <c r="A67" s="217">
        <v>40</v>
      </c>
      <c r="B67" s="112" t="s">
        <v>161</v>
      </c>
      <c r="C67" s="466"/>
      <c r="D67" s="225" t="s">
        <v>283</v>
      </c>
      <c r="E67" s="212">
        <v>1</v>
      </c>
      <c r="F67" s="207" t="s">
        <v>162</v>
      </c>
      <c r="G67" s="219" t="s">
        <v>284</v>
      </c>
      <c r="J67" s="226">
        <v>114.05</v>
      </c>
      <c r="M67" s="253" t="s">
        <v>83</v>
      </c>
      <c r="N67" s="220">
        <v>1</v>
      </c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</row>
    <row r="68" spans="1:25" ht="24.95" customHeight="1">
      <c r="A68" s="217">
        <v>41</v>
      </c>
      <c r="B68" s="112" t="s">
        <v>163</v>
      </c>
      <c r="C68" s="461"/>
      <c r="D68" s="225" t="s">
        <v>283</v>
      </c>
      <c r="E68" s="212">
        <v>1</v>
      </c>
      <c r="F68" s="207" t="s">
        <v>164</v>
      </c>
      <c r="G68" s="219" t="s">
        <v>284</v>
      </c>
      <c r="J68" s="226">
        <v>114.05</v>
      </c>
      <c r="M68" s="190" t="s">
        <v>83</v>
      </c>
      <c r="N68" s="220">
        <v>1</v>
      </c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</row>
    <row r="69" spans="1:25" ht="35.25" customHeight="1">
      <c r="A69" s="217">
        <v>42</v>
      </c>
      <c r="B69" s="112" t="s">
        <v>165</v>
      </c>
      <c r="C69" s="460" t="s">
        <v>159</v>
      </c>
      <c r="D69" s="225" t="s">
        <v>285</v>
      </c>
      <c r="E69" s="212">
        <v>1</v>
      </c>
      <c r="F69" s="207" t="s">
        <v>166</v>
      </c>
      <c r="G69" s="219" t="s">
        <v>286</v>
      </c>
      <c r="J69" s="226">
        <v>116.06</v>
      </c>
      <c r="M69" s="190" t="s">
        <v>83</v>
      </c>
      <c r="N69" s="220">
        <v>1</v>
      </c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</row>
    <row r="70" spans="1:25" ht="39" customHeight="1">
      <c r="A70" s="217">
        <v>43</v>
      </c>
      <c r="B70" s="112" t="s">
        <v>167</v>
      </c>
      <c r="C70" s="461"/>
      <c r="D70" s="225" t="s">
        <v>285</v>
      </c>
      <c r="E70" s="212">
        <v>1</v>
      </c>
      <c r="F70" s="207" t="s">
        <v>168</v>
      </c>
      <c r="G70" s="219" t="s">
        <v>287</v>
      </c>
      <c r="J70" s="226">
        <v>116.06</v>
      </c>
      <c r="M70" s="190" t="s">
        <v>83</v>
      </c>
      <c r="N70" s="220">
        <v>1</v>
      </c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</row>
    <row r="71" spans="1:25" ht="24.95" customHeight="1">
      <c r="A71" s="217">
        <v>44</v>
      </c>
      <c r="B71" s="112" t="s">
        <v>169</v>
      </c>
      <c r="C71" s="209" t="s">
        <v>159</v>
      </c>
      <c r="D71" s="209" t="s">
        <v>288</v>
      </c>
      <c r="E71" s="212">
        <v>1</v>
      </c>
      <c r="F71" s="210" t="s">
        <v>170</v>
      </c>
      <c r="G71" s="219" t="s">
        <v>254</v>
      </c>
      <c r="J71" s="226">
        <v>118.43</v>
      </c>
      <c r="M71" s="190" t="s">
        <v>83</v>
      </c>
      <c r="N71" s="220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</row>
    <row r="72" spans="1:25" ht="24.95" customHeight="1">
      <c r="A72" s="217">
        <v>45</v>
      </c>
      <c r="B72" s="112" t="s">
        <v>171</v>
      </c>
      <c r="C72" s="209" t="s">
        <v>159</v>
      </c>
      <c r="D72" s="209" t="s">
        <v>288</v>
      </c>
      <c r="E72" s="212">
        <v>1</v>
      </c>
      <c r="F72" s="207" t="s">
        <v>172</v>
      </c>
      <c r="G72" s="219" t="s">
        <v>254</v>
      </c>
      <c r="J72" s="226">
        <v>118.43</v>
      </c>
      <c r="M72" s="190" t="s">
        <v>83</v>
      </c>
      <c r="N72" s="220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</row>
    <row r="73" spans="1:25" ht="24.95" customHeight="1">
      <c r="A73" s="217">
        <v>46</v>
      </c>
      <c r="B73" s="112" t="s">
        <v>173</v>
      </c>
      <c r="C73" s="209" t="s">
        <v>159</v>
      </c>
      <c r="D73" s="209" t="s">
        <v>288</v>
      </c>
      <c r="E73" s="212">
        <v>1</v>
      </c>
      <c r="F73" s="207" t="s">
        <v>174</v>
      </c>
      <c r="G73" s="219" t="s">
        <v>254</v>
      </c>
      <c r="J73" s="226">
        <v>114.93</v>
      </c>
      <c r="M73" s="190" t="s">
        <v>83</v>
      </c>
      <c r="N73" s="220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</row>
    <row r="74" spans="1:25" s="12" customFormat="1" ht="15.75">
      <c r="A74" s="378" t="s">
        <v>52</v>
      </c>
      <c r="B74" s="379"/>
      <c r="C74" s="379"/>
      <c r="D74" s="380"/>
      <c r="E74" s="224">
        <f>E10+E13+E14+E15+E16+E17+E18+E19+E21+E24+E27+E29+E31+E33+E34+E35+E36+E37+E38+E39+E40+E41+E42+E43+E44+E45+E46+E47+E48+E49+E50+E51+E52+E55+E58+E60+E62+E65+E66+E67+E68+E69+E70+E71+E72+E73</f>
        <v>66</v>
      </c>
      <c r="F74" s="216"/>
      <c r="G74" s="290">
        <f>COUNTIF(G8:G73,"Tender Process")</f>
        <v>22</v>
      </c>
      <c r="H74" s="27"/>
      <c r="I74" s="27"/>
      <c r="J74" s="107">
        <f>SUM(J8:J73)</f>
        <v>7476.420000000001</v>
      </c>
      <c r="K74" s="27"/>
      <c r="L74" s="27"/>
      <c r="M74" s="27"/>
      <c r="N74" s="224">
        <f>SUM(N8:N73)</f>
        <v>26</v>
      </c>
      <c r="O74" s="224">
        <f t="shared" ref="O74:X74" si="0">SUM(O8:O73)</f>
        <v>5</v>
      </c>
      <c r="P74" s="224">
        <f t="shared" si="0"/>
        <v>10</v>
      </c>
      <c r="Q74" s="224">
        <f>SUM(Q8:Q73)</f>
        <v>3</v>
      </c>
      <c r="R74" s="224">
        <f t="shared" si="0"/>
        <v>0</v>
      </c>
      <c r="S74" s="224">
        <f t="shared" si="0"/>
        <v>1</v>
      </c>
      <c r="T74" s="224">
        <f t="shared" si="0"/>
        <v>0</v>
      </c>
      <c r="U74" s="224">
        <f t="shared" si="0"/>
        <v>0</v>
      </c>
      <c r="V74" s="224">
        <f t="shared" si="0"/>
        <v>0</v>
      </c>
      <c r="W74" s="224">
        <f t="shared" si="0"/>
        <v>0</v>
      </c>
      <c r="X74" s="224">
        <f t="shared" si="0"/>
        <v>0</v>
      </c>
      <c r="Y74" s="95"/>
    </row>
    <row r="75" spans="1:25" ht="24.95" customHeight="1"/>
    <row r="76" spans="1:25" ht="24.95" customHeight="1"/>
    <row r="77" spans="1:25" ht="24.95" customHeight="1"/>
    <row r="78" spans="1:25" ht="24.95" customHeight="1"/>
    <row r="79" spans="1:25" ht="24.95" customHeight="1"/>
    <row r="80" spans="1:25" ht="24.95" customHeight="1"/>
    <row r="81" ht="24.95" customHeight="1"/>
    <row r="82" ht="24.95" customHeight="1"/>
    <row r="83" ht="24.95" customHeight="1"/>
    <row r="84" ht="24.95" customHeight="1"/>
    <row r="85" ht="24.95" customHeight="1"/>
  </sheetData>
  <mergeCells count="118">
    <mergeCell ref="C5:C7"/>
    <mergeCell ref="D5:D7"/>
    <mergeCell ref="E5:E7"/>
    <mergeCell ref="A2:Y2"/>
    <mergeCell ref="A1:Y1"/>
    <mergeCell ref="G5:G7"/>
    <mergeCell ref="W6:W7"/>
    <mergeCell ref="A3:V3"/>
    <mergeCell ref="A4:Y4"/>
    <mergeCell ref="W3:Y3"/>
    <mergeCell ref="Y5:Y7"/>
    <mergeCell ref="F5:F7"/>
    <mergeCell ref="A74:D74"/>
    <mergeCell ref="A8:A10"/>
    <mergeCell ref="B8:B10"/>
    <mergeCell ref="C8:C10"/>
    <mergeCell ref="A11:A13"/>
    <mergeCell ref="B11:B13"/>
    <mergeCell ref="C11:C13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T6:U6"/>
    <mergeCell ref="H5:H7"/>
    <mergeCell ref="I5:I7"/>
    <mergeCell ref="A5:A7"/>
    <mergeCell ref="B5:B7"/>
    <mergeCell ref="C17:C19"/>
    <mergeCell ref="A20:A21"/>
    <mergeCell ref="B20:B21"/>
    <mergeCell ref="C20:C21"/>
    <mergeCell ref="A22:A24"/>
    <mergeCell ref="B22:B24"/>
    <mergeCell ref="C22:C24"/>
    <mergeCell ref="J8:J10"/>
    <mergeCell ref="J11:J13"/>
    <mergeCell ref="G8:G10"/>
    <mergeCell ref="G11:G13"/>
    <mergeCell ref="C14:C16"/>
    <mergeCell ref="G22:G24"/>
    <mergeCell ref="A30:A31"/>
    <mergeCell ref="B30:B31"/>
    <mergeCell ref="C30:C31"/>
    <mergeCell ref="A32:A33"/>
    <mergeCell ref="B32:B33"/>
    <mergeCell ref="C32:C33"/>
    <mergeCell ref="A25:A27"/>
    <mergeCell ref="B25:B27"/>
    <mergeCell ref="C25:C27"/>
    <mergeCell ref="A28:A29"/>
    <mergeCell ref="B28:B29"/>
    <mergeCell ref="C28:C29"/>
    <mergeCell ref="G25:G27"/>
    <mergeCell ref="G28:G29"/>
    <mergeCell ref="G30:G31"/>
    <mergeCell ref="G32:G33"/>
    <mergeCell ref="G20:G21"/>
    <mergeCell ref="J20:J21"/>
    <mergeCell ref="J22:J24"/>
    <mergeCell ref="J25:J27"/>
    <mergeCell ref="J28:J29"/>
    <mergeCell ref="A63:A65"/>
    <mergeCell ref="B63:B65"/>
    <mergeCell ref="C63:C65"/>
    <mergeCell ref="J63:J65"/>
    <mergeCell ref="C66:C68"/>
    <mergeCell ref="J53:J55"/>
    <mergeCell ref="J56:J58"/>
    <mergeCell ref="J59:J60"/>
    <mergeCell ref="J61:J62"/>
    <mergeCell ref="G53:G55"/>
    <mergeCell ref="G56:G58"/>
    <mergeCell ref="G59:G60"/>
    <mergeCell ref="G61:G62"/>
    <mergeCell ref="A59:A60"/>
    <mergeCell ref="B59:B60"/>
    <mergeCell ref="C59:C60"/>
    <mergeCell ref="A61:A62"/>
    <mergeCell ref="B61:B62"/>
    <mergeCell ref="C61:C62"/>
    <mergeCell ref="A53:A55"/>
    <mergeCell ref="B53:B55"/>
    <mergeCell ref="C53:C55"/>
    <mergeCell ref="A56:A58"/>
    <mergeCell ref="B56:B58"/>
    <mergeCell ref="C69:C70"/>
    <mergeCell ref="M8:M10"/>
    <mergeCell ref="M63:M65"/>
    <mergeCell ref="M61:M62"/>
    <mergeCell ref="M59:M60"/>
    <mergeCell ref="M56:M58"/>
    <mergeCell ref="M53:M55"/>
    <mergeCell ref="M32:M33"/>
    <mergeCell ref="M30:M31"/>
    <mergeCell ref="M28:M29"/>
    <mergeCell ref="M25:M27"/>
    <mergeCell ref="M22:M24"/>
    <mergeCell ref="M20:M21"/>
    <mergeCell ref="M11:M13"/>
    <mergeCell ref="G63:G65"/>
    <mergeCell ref="C50:C52"/>
    <mergeCell ref="C56:C58"/>
    <mergeCell ref="C34:C35"/>
    <mergeCell ref="C36:C37"/>
    <mergeCell ref="C38:C40"/>
    <mergeCell ref="C41:C43"/>
    <mergeCell ref="C44:C49"/>
    <mergeCell ref="J30:J31"/>
    <mergeCell ref="J32:J33"/>
  </mergeCells>
  <pageMargins left="0.5" right="0.2" top="0.5" bottom="0.5" header="0.13" footer="0.1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Y9"/>
  <sheetViews>
    <sheetView view="pageBreakPreview" zoomScale="85" zoomScaleSheetLayoutView="85" workbookViewId="0">
      <pane ySplit="7" topLeftCell="A8" activePane="bottomLeft" state="frozen"/>
      <selection pane="bottomLeft" activeCell="F9" sqref="F9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48" customWidth="1"/>
    <col min="8" max="8" width="13.140625" hidden="1" customWidth="1"/>
    <col min="9" max="9" width="8.42578125" hidden="1" customWidth="1"/>
    <col min="10" max="11" width="9.28515625" style="11" customWidth="1"/>
    <col min="12" max="12" width="5.85546875" customWidth="1"/>
    <col min="13" max="13" width="9.5703125" style="12" customWidth="1"/>
    <col min="14" max="14" width="3.28515625" style="11" customWidth="1"/>
    <col min="15" max="23" width="5.7109375" customWidth="1"/>
    <col min="24" max="24" width="7.85546875" customWidth="1"/>
    <col min="25" max="25" width="12.5703125" customWidth="1"/>
  </cols>
  <sheetData>
    <row r="1" spans="1:25">
      <c r="A1" s="420" t="s">
        <v>18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16.5" customHeight="1">
      <c r="A2" s="422" t="str">
        <f>'Patna (West)'!A2</f>
        <v>Progress Report for the construction of SSSM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81"/>
    </row>
    <row r="3" spans="1:25">
      <c r="A3" s="366" t="s">
        <v>69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8"/>
      <c r="X3" s="369"/>
      <c r="Y3" s="370"/>
    </row>
    <row r="4" spans="1:25" ht="15" customHeight="1">
      <c r="A4" s="407" t="s">
        <v>46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82"/>
    </row>
    <row r="5" spans="1:25" ht="18" customHeight="1">
      <c r="A5" s="356" t="s">
        <v>0</v>
      </c>
      <c r="B5" s="356" t="s">
        <v>1</v>
      </c>
      <c r="C5" s="412" t="s">
        <v>2</v>
      </c>
      <c r="D5" s="356" t="s">
        <v>3</v>
      </c>
      <c r="E5" s="356" t="s">
        <v>0</v>
      </c>
      <c r="F5" s="412" t="s">
        <v>4</v>
      </c>
      <c r="G5" s="412" t="s">
        <v>5</v>
      </c>
      <c r="H5" s="356" t="s">
        <v>5</v>
      </c>
      <c r="I5" s="356" t="s">
        <v>55</v>
      </c>
      <c r="J5" s="356" t="s">
        <v>54</v>
      </c>
      <c r="K5" s="356" t="s">
        <v>31</v>
      </c>
      <c r="L5" s="356" t="s">
        <v>19</v>
      </c>
      <c r="M5" s="356" t="s">
        <v>32</v>
      </c>
      <c r="N5" s="446" t="s">
        <v>15</v>
      </c>
      <c r="O5" s="447"/>
      <c r="P5" s="447"/>
      <c r="Q5" s="447"/>
      <c r="R5" s="447"/>
      <c r="S5" s="447"/>
      <c r="T5" s="447"/>
      <c r="U5" s="447"/>
      <c r="V5" s="447"/>
      <c r="W5" s="448"/>
      <c r="X5" s="356" t="s">
        <v>20</v>
      </c>
      <c r="Y5" s="433" t="s">
        <v>13</v>
      </c>
    </row>
    <row r="6" spans="1:25" ht="29.25" customHeight="1">
      <c r="A6" s="357"/>
      <c r="B6" s="357"/>
      <c r="C6" s="445"/>
      <c r="D6" s="357"/>
      <c r="E6" s="357"/>
      <c r="F6" s="445"/>
      <c r="G6" s="445"/>
      <c r="H6" s="357"/>
      <c r="I6" s="357"/>
      <c r="J6" s="357"/>
      <c r="K6" s="357"/>
      <c r="L6" s="357"/>
      <c r="M6" s="357"/>
      <c r="N6" s="413" t="s">
        <v>6</v>
      </c>
      <c r="O6" s="415" t="s">
        <v>14</v>
      </c>
      <c r="P6" s="399" t="s">
        <v>9</v>
      </c>
      <c r="Q6" s="356" t="s">
        <v>8</v>
      </c>
      <c r="R6" s="449" t="s">
        <v>16</v>
      </c>
      <c r="S6" s="450"/>
      <c r="T6" s="478" t="s">
        <v>17</v>
      </c>
      <c r="U6" s="479"/>
      <c r="V6" s="400" t="s">
        <v>12</v>
      </c>
      <c r="W6" s="400" t="s">
        <v>7</v>
      </c>
      <c r="X6" s="357"/>
      <c r="Y6" s="434"/>
    </row>
    <row r="7" spans="1:25" ht="27.75" customHeight="1">
      <c r="A7" s="358"/>
      <c r="B7" s="358"/>
      <c r="C7" s="480"/>
      <c r="D7" s="358"/>
      <c r="E7" s="358"/>
      <c r="F7" s="480"/>
      <c r="G7" s="480"/>
      <c r="H7" s="358"/>
      <c r="I7" s="358"/>
      <c r="J7" s="358"/>
      <c r="K7" s="358"/>
      <c r="L7" s="358"/>
      <c r="M7" s="358"/>
      <c r="N7" s="451"/>
      <c r="O7" s="452"/>
      <c r="P7" s="453"/>
      <c r="Q7" s="358"/>
      <c r="R7" s="163" t="s">
        <v>10</v>
      </c>
      <c r="S7" s="163" t="s">
        <v>11</v>
      </c>
      <c r="T7" s="163" t="s">
        <v>10</v>
      </c>
      <c r="U7" s="163" t="s">
        <v>11</v>
      </c>
      <c r="V7" s="454"/>
      <c r="W7" s="454"/>
      <c r="X7" s="358"/>
      <c r="Y7" s="435"/>
    </row>
    <row r="8" spans="1:25" s="273" customFormat="1" ht="16.5">
      <c r="A8" s="108"/>
      <c r="B8" s="272"/>
      <c r="C8" s="277"/>
      <c r="D8" s="277"/>
      <c r="E8" s="275"/>
      <c r="F8" s="276"/>
      <c r="G8" s="278"/>
      <c r="H8" s="119"/>
      <c r="I8" s="119"/>
      <c r="J8" s="120"/>
      <c r="K8" s="120"/>
      <c r="L8" s="119"/>
      <c r="M8" s="268"/>
      <c r="N8" s="120"/>
      <c r="O8" s="118"/>
      <c r="P8" s="118"/>
      <c r="Q8" s="118"/>
      <c r="R8" s="118"/>
      <c r="S8" s="118"/>
      <c r="T8" s="119"/>
      <c r="U8" s="119"/>
      <c r="V8" s="119"/>
      <c r="W8" s="119"/>
      <c r="X8" s="119"/>
      <c r="Y8" s="274"/>
    </row>
    <row r="9" spans="1:25" s="12" customFormat="1" ht="25.5" customHeight="1">
      <c r="A9" s="477" t="s">
        <v>52</v>
      </c>
      <c r="B9" s="477"/>
      <c r="C9" s="477"/>
      <c r="D9" s="477"/>
      <c r="E9" s="166">
        <v>0</v>
      </c>
      <c r="F9" s="164"/>
      <c r="G9" s="21"/>
      <c r="H9" s="164"/>
      <c r="I9" s="164"/>
      <c r="J9" s="101">
        <f>SUM(J8:J8)</f>
        <v>0</v>
      </c>
      <c r="K9" s="164"/>
      <c r="L9" s="164"/>
      <c r="M9" s="164"/>
      <c r="N9" s="164">
        <f t="shared" ref="N9:X9" si="0">SUM(N8:N8)</f>
        <v>0</v>
      </c>
      <c r="O9" s="164">
        <f t="shared" si="0"/>
        <v>0</v>
      </c>
      <c r="P9" s="199">
        <f t="shared" si="0"/>
        <v>0</v>
      </c>
      <c r="Q9" s="199">
        <f t="shared" si="0"/>
        <v>0</v>
      </c>
      <c r="R9" s="199">
        <f t="shared" si="0"/>
        <v>0</v>
      </c>
      <c r="S9" s="199">
        <f t="shared" si="0"/>
        <v>0</v>
      </c>
      <c r="T9" s="199">
        <f t="shared" si="0"/>
        <v>0</v>
      </c>
      <c r="U9" s="199">
        <f t="shared" si="0"/>
        <v>0</v>
      </c>
      <c r="V9" s="199">
        <f t="shared" si="0"/>
        <v>0</v>
      </c>
      <c r="W9" s="199">
        <f t="shared" si="0"/>
        <v>0</v>
      </c>
      <c r="X9" s="200">
        <f t="shared" si="0"/>
        <v>0</v>
      </c>
      <c r="Y9" s="164"/>
    </row>
  </sheetData>
  <mergeCells count="30">
    <mergeCell ref="D5:D7"/>
    <mergeCell ref="E5:E7"/>
    <mergeCell ref="A1:Y1"/>
    <mergeCell ref="A2:Y2"/>
    <mergeCell ref="A3:W3"/>
    <mergeCell ref="X3:Y3"/>
    <mergeCell ref="A4:Y4"/>
    <mergeCell ref="X5:X7"/>
    <mergeCell ref="Y5:Y7"/>
    <mergeCell ref="N6:N7"/>
    <mergeCell ref="O6:O7"/>
    <mergeCell ref="P6:P7"/>
    <mergeCell ref="Q6:Q7"/>
    <mergeCell ref="R6:S6"/>
    <mergeCell ref="A9:D9"/>
    <mergeCell ref="K5:K7"/>
    <mergeCell ref="T6:U6"/>
    <mergeCell ref="V6:V7"/>
    <mergeCell ref="W6:W7"/>
    <mergeCell ref="L5:L7"/>
    <mergeCell ref="M5:M7"/>
    <mergeCell ref="N5:W5"/>
    <mergeCell ref="F5:F7"/>
    <mergeCell ref="G5:G7"/>
    <mergeCell ref="H5:H7"/>
    <mergeCell ref="I5:I7"/>
    <mergeCell ref="J5:J7"/>
    <mergeCell ref="A5:A7"/>
    <mergeCell ref="B5:B7"/>
    <mergeCell ref="C5:C7"/>
  </mergeCells>
  <pageMargins left="0.12" right="0.05" top="0.13" bottom="0.13" header="0.13" footer="0.1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SSSM 2012-13 _list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2015-02-25T08:14:55Z</cp:lastPrinted>
  <dcterms:created xsi:type="dcterms:W3CDTF">2012-03-01T16:49:07Z</dcterms:created>
  <dcterms:modified xsi:type="dcterms:W3CDTF">2015-02-25T08:14:57Z</dcterms:modified>
</cp:coreProperties>
</file>